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lisem\OneDrive – Det Norske Misjonsselskap\NMSU\Administrasjon\Økonomi\Budsjett 2020\Revidert 2020\Oppdatert 25.06\"/>
    </mc:Choice>
  </mc:AlternateContent>
  <xr:revisionPtr revIDLastSave="22" documentId="10_ncr:100000_{7839E2FB-D601-4929-A056-F050FCE2E13E}" xr6:coauthVersionLast="44" xr6:coauthVersionMax="45" xr10:uidLastSave="{4A579494-50FC-4D11-A93E-0C787A686AC9}"/>
  <bookViews>
    <workbookView xWindow="-120" yWindow="-120" windowWidth="20730" windowHeight="11160" xr2:uid="{00000000-000D-0000-FFFF-FFFF00000000}"/>
  </bookViews>
  <sheets>
    <sheet name="2020" sheetId="5" r:id="rId1"/>
    <sheet name="2019" sheetId="1" r:id="rId2"/>
  </sheets>
  <definedNames>
    <definedName name="_xlnm.Print_Area" localSheetId="1">'2019'!$A$1:$Y$79</definedName>
    <definedName name="_xlnm.Print_Area" localSheetId="0">'2020'!$A$1:$R$79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5" l="1"/>
  <c r="L20" i="5"/>
  <c r="G62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3" i="5"/>
  <c r="C42" i="5"/>
  <c r="C41" i="5"/>
  <c r="C40" i="5"/>
  <c r="C38" i="5"/>
  <c r="C37" i="5"/>
  <c r="C36" i="5"/>
  <c r="C35" i="5"/>
  <c r="C34" i="5"/>
  <c r="C33" i="5"/>
  <c r="C32" i="5"/>
  <c r="C31" i="5"/>
  <c r="C30" i="5"/>
  <c r="C29" i="5"/>
  <c r="C28" i="5"/>
  <c r="C27" i="5"/>
  <c r="C25" i="5"/>
  <c r="C24" i="5"/>
  <c r="C23" i="5"/>
  <c r="C19" i="5"/>
  <c r="C18" i="5"/>
  <c r="C17" i="5"/>
  <c r="C16" i="5"/>
  <c r="C15" i="5"/>
  <c r="C14" i="5"/>
  <c r="C12" i="5"/>
  <c r="C11" i="5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3" i="1"/>
  <c r="C42" i="1"/>
  <c r="C41" i="1"/>
  <c r="C40" i="1"/>
  <c r="C38" i="1"/>
  <c r="C37" i="1"/>
  <c r="C36" i="1"/>
  <c r="C35" i="1"/>
  <c r="C34" i="1"/>
  <c r="C33" i="1"/>
  <c r="C32" i="1"/>
  <c r="C31" i="1"/>
  <c r="C30" i="1"/>
  <c r="C29" i="1"/>
  <c r="C28" i="1"/>
  <c r="C27" i="1"/>
  <c r="C24" i="1"/>
  <c r="C23" i="1"/>
  <c r="C18" i="1"/>
  <c r="C17" i="1"/>
  <c r="C16" i="1"/>
  <c r="C15" i="1"/>
  <c r="C14" i="1"/>
  <c r="C12" i="1"/>
  <c r="C11" i="1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R26" i="5"/>
  <c r="P26" i="5"/>
  <c r="N26" i="5"/>
  <c r="J26" i="5"/>
  <c r="I26" i="5"/>
  <c r="H26" i="5"/>
  <c r="G26" i="5"/>
  <c r="F26" i="5"/>
  <c r="E26" i="5"/>
  <c r="D26" i="5"/>
  <c r="Q26" i="5"/>
  <c r="O26" i="5"/>
  <c r="M26" i="5"/>
  <c r="Q20" i="5"/>
  <c r="O20" i="5"/>
  <c r="M20" i="5"/>
  <c r="K20" i="5"/>
  <c r="J20" i="5"/>
  <c r="I20" i="5"/>
  <c r="H20" i="5"/>
  <c r="G20" i="5"/>
  <c r="F20" i="5"/>
  <c r="E20" i="5"/>
  <c r="D20" i="5"/>
  <c r="R20" i="5"/>
  <c r="P20" i="5"/>
  <c r="N20" i="5"/>
  <c r="R13" i="5"/>
  <c r="Q13" i="5"/>
  <c r="P13" i="5"/>
  <c r="O13" i="5"/>
  <c r="N13" i="5"/>
  <c r="M13" i="5"/>
  <c r="L13" i="5"/>
  <c r="L22" i="5"/>
  <c r="K13" i="5"/>
  <c r="J13" i="5"/>
  <c r="I13" i="5"/>
  <c r="I22" i="5"/>
  <c r="H13" i="5"/>
  <c r="G13" i="5"/>
  <c r="G22" i="5"/>
  <c r="F13" i="5"/>
  <c r="E13" i="5"/>
  <c r="E22" i="5"/>
  <c r="D13" i="5"/>
  <c r="C13" i="5"/>
  <c r="Z19" i="1"/>
  <c r="Z20" i="1"/>
  <c r="Z25" i="1"/>
  <c r="AA25" i="1"/>
  <c r="X25" i="1"/>
  <c r="X26" i="1"/>
  <c r="X19" i="1"/>
  <c r="X20" i="1"/>
  <c r="W25" i="1"/>
  <c r="W19" i="1"/>
  <c r="V25" i="1"/>
  <c r="T25" i="1"/>
  <c r="T19" i="1"/>
  <c r="V19" i="1"/>
  <c r="T20" i="1"/>
  <c r="U25" i="1"/>
  <c r="U19" i="1"/>
  <c r="T26" i="1"/>
  <c r="S19" i="1"/>
  <c r="S25" i="1"/>
  <c r="S26" i="1"/>
  <c r="P25" i="1"/>
  <c r="P19" i="1"/>
  <c r="AA19" i="1"/>
  <c r="AA20" i="1"/>
  <c r="AA75" i="1"/>
  <c r="AA44" i="1"/>
  <c r="AA39" i="1"/>
  <c r="AA26" i="1"/>
  <c r="AA77" i="1"/>
  <c r="AA13" i="1"/>
  <c r="AA22" i="1"/>
  <c r="AA79" i="1"/>
  <c r="S20" i="1"/>
  <c r="P20" i="1"/>
  <c r="W20" i="1"/>
  <c r="V20" i="1"/>
  <c r="U20" i="1"/>
  <c r="Q19" i="1"/>
  <c r="Q20" i="1"/>
  <c r="R25" i="1"/>
  <c r="U26" i="1"/>
  <c r="V26" i="1"/>
  <c r="W26" i="1"/>
  <c r="Y25" i="1"/>
  <c r="Y26" i="1"/>
  <c r="Z26" i="1"/>
  <c r="Q25" i="1"/>
  <c r="Q26" i="1"/>
  <c r="P26" i="1"/>
  <c r="R19" i="1"/>
  <c r="R20" i="1"/>
  <c r="Y19" i="1"/>
  <c r="Y20" i="1"/>
  <c r="P13" i="1"/>
  <c r="P22" i="1"/>
  <c r="P75" i="1"/>
  <c r="P44" i="1"/>
  <c r="P39" i="1"/>
  <c r="O13" i="1"/>
  <c r="N13" i="1"/>
  <c r="M13" i="1"/>
  <c r="L13" i="1"/>
  <c r="K13" i="1"/>
  <c r="J13" i="1"/>
  <c r="I13" i="1"/>
  <c r="H13" i="1"/>
  <c r="G13" i="1"/>
  <c r="F13" i="1"/>
  <c r="E13" i="1"/>
  <c r="D13" i="1"/>
  <c r="E44" i="1"/>
  <c r="F44" i="1"/>
  <c r="G44" i="1"/>
  <c r="H44" i="1"/>
  <c r="I44" i="1"/>
  <c r="J44" i="1"/>
  <c r="K44" i="1"/>
  <c r="L44" i="1"/>
  <c r="M44" i="1"/>
  <c r="N44" i="1"/>
  <c r="O44" i="1"/>
  <c r="Q44" i="1"/>
  <c r="R44" i="1"/>
  <c r="S44" i="1"/>
  <c r="T44" i="1"/>
  <c r="U44" i="1"/>
  <c r="V44" i="1"/>
  <c r="W44" i="1"/>
  <c r="X44" i="1"/>
  <c r="Y44" i="1"/>
  <c r="Z44" i="1"/>
  <c r="D44" i="1"/>
  <c r="L39" i="1"/>
  <c r="M39" i="1"/>
  <c r="N39" i="1"/>
  <c r="O39" i="1"/>
  <c r="Q39" i="1"/>
  <c r="R39" i="1"/>
  <c r="S39" i="1"/>
  <c r="T39" i="1"/>
  <c r="U39" i="1"/>
  <c r="V39" i="1"/>
  <c r="W39" i="1"/>
  <c r="X39" i="1"/>
  <c r="Y39" i="1"/>
  <c r="Z39" i="1"/>
  <c r="K39" i="1"/>
  <c r="K26" i="1"/>
  <c r="L26" i="1"/>
  <c r="M26" i="1"/>
  <c r="M75" i="1"/>
  <c r="M20" i="1"/>
  <c r="M22" i="1"/>
  <c r="N26" i="1"/>
  <c r="O26" i="1"/>
  <c r="R26" i="1"/>
  <c r="J26" i="1"/>
  <c r="N20" i="1"/>
  <c r="N22" i="1"/>
  <c r="J20" i="1"/>
  <c r="K20" i="1"/>
  <c r="L20" i="1"/>
  <c r="O20" i="1"/>
  <c r="O22" i="1"/>
  <c r="S13" i="1"/>
  <c r="S22" i="1"/>
  <c r="I20" i="1"/>
  <c r="I22" i="1"/>
  <c r="V13" i="1"/>
  <c r="W13" i="1"/>
  <c r="W22" i="1"/>
  <c r="X13" i="1"/>
  <c r="X22" i="1"/>
  <c r="Q13" i="1"/>
  <c r="R13" i="1"/>
  <c r="R22" i="1"/>
  <c r="T13" i="1"/>
  <c r="T22" i="1"/>
  <c r="U13" i="1"/>
  <c r="Y13" i="1"/>
  <c r="Z13" i="1"/>
  <c r="Z22" i="1"/>
  <c r="E75" i="1"/>
  <c r="F75" i="1"/>
  <c r="F39" i="1"/>
  <c r="F26" i="1"/>
  <c r="F20" i="1"/>
  <c r="G75" i="1"/>
  <c r="G39" i="1"/>
  <c r="G26" i="1"/>
  <c r="G20" i="1"/>
  <c r="H75" i="1"/>
  <c r="H39" i="1"/>
  <c r="H26" i="1"/>
  <c r="H20" i="1"/>
  <c r="H22" i="1"/>
  <c r="I75" i="1"/>
  <c r="J75" i="1"/>
  <c r="J39" i="1"/>
  <c r="K75" i="1"/>
  <c r="L75" i="1"/>
  <c r="N75" i="1"/>
  <c r="O75" i="1"/>
  <c r="O77" i="1"/>
  <c r="Q75" i="1"/>
  <c r="R75" i="1"/>
  <c r="S75" i="1"/>
  <c r="T75" i="1"/>
  <c r="U75" i="1"/>
  <c r="V75" i="1"/>
  <c r="W75" i="1"/>
  <c r="X75" i="1"/>
  <c r="Y75" i="1"/>
  <c r="Y77" i="1"/>
  <c r="Z75" i="1"/>
  <c r="Z77" i="1"/>
  <c r="D75" i="1"/>
  <c r="E39" i="1"/>
  <c r="I39" i="1"/>
  <c r="E26" i="1"/>
  <c r="I26" i="1"/>
  <c r="E20" i="1"/>
  <c r="D20" i="1"/>
  <c r="D39" i="1"/>
  <c r="D26" i="1"/>
  <c r="D22" i="1"/>
  <c r="E22" i="1"/>
  <c r="L22" i="1"/>
  <c r="D77" i="1"/>
  <c r="J77" i="1"/>
  <c r="V22" i="1"/>
  <c r="O79" i="1"/>
  <c r="E77" i="1"/>
  <c r="E79" i="1"/>
  <c r="F22" i="1"/>
  <c r="H77" i="1"/>
  <c r="H79" i="1"/>
  <c r="N77" i="1"/>
  <c r="M77" i="1"/>
  <c r="L77" i="1"/>
  <c r="L79" i="1"/>
  <c r="J22" i="1"/>
  <c r="J79" i="1"/>
  <c r="I77" i="1"/>
  <c r="I79" i="1"/>
  <c r="N79" i="1"/>
  <c r="K77" i="1"/>
  <c r="Y22" i="1"/>
  <c r="Y79" i="1"/>
  <c r="G77" i="1"/>
  <c r="K22" i="1"/>
  <c r="D79" i="1"/>
  <c r="G22" i="1"/>
  <c r="G79" i="1"/>
  <c r="C44" i="1"/>
  <c r="Q22" i="1"/>
  <c r="W77" i="1"/>
  <c r="M79" i="1"/>
  <c r="U22" i="1"/>
  <c r="K79" i="1"/>
  <c r="X77" i="1"/>
  <c r="Z79" i="1"/>
  <c r="X79" i="1"/>
  <c r="V77" i="1"/>
  <c r="W79" i="1"/>
  <c r="V79" i="1"/>
  <c r="U77" i="1"/>
  <c r="U79" i="1"/>
  <c r="T77" i="1"/>
  <c r="T79" i="1"/>
  <c r="S77" i="1"/>
  <c r="S79" i="1"/>
  <c r="R77" i="1"/>
  <c r="R79" i="1"/>
  <c r="P77" i="1"/>
  <c r="P79" i="1"/>
  <c r="C75" i="1"/>
  <c r="Q77" i="1"/>
  <c r="Q79" i="1"/>
  <c r="F77" i="1"/>
  <c r="F79" i="1"/>
  <c r="C19" i="1"/>
  <c r="C25" i="1"/>
  <c r="N22" i="5"/>
  <c r="P22" i="5"/>
  <c r="R22" i="5"/>
  <c r="D22" i="5"/>
  <c r="F22" i="5"/>
  <c r="H22" i="5"/>
  <c r="K22" i="5"/>
  <c r="M22" i="5"/>
  <c r="O22" i="5"/>
  <c r="Q22" i="5"/>
  <c r="E77" i="5"/>
  <c r="E79" i="5"/>
  <c r="L77" i="5"/>
  <c r="P77" i="5"/>
  <c r="D77" i="5"/>
  <c r="D79" i="5"/>
  <c r="F77" i="5"/>
  <c r="H77" i="5"/>
  <c r="N77" i="5"/>
  <c r="C13" i="1"/>
  <c r="C20" i="1"/>
  <c r="C26" i="1"/>
  <c r="C39" i="1"/>
  <c r="C39" i="5"/>
  <c r="C44" i="5"/>
  <c r="C77" i="1"/>
  <c r="H79" i="5"/>
  <c r="C75" i="5"/>
  <c r="G77" i="5"/>
  <c r="G79" i="5"/>
  <c r="I77" i="5"/>
  <c r="I79" i="5"/>
  <c r="N79" i="5"/>
  <c r="J77" i="5"/>
  <c r="R77" i="5"/>
  <c r="R79" i="5"/>
  <c r="P79" i="5"/>
  <c r="C26" i="5"/>
  <c r="J22" i="5"/>
  <c r="O77" i="5"/>
  <c r="O79" i="5"/>
  <c r="M77" i="5"/>
  <c r="M79" i="5"/>
  <c r="Q77" i="5"/>
  <c r="Q79" i="5"/>
  <c r="C20" i="5"/>
  <c r="C22" i="5"/>
  <c r="L79" i="5"/>
  <c r="K26" i="5"/>
  <c r="K77" i="5"/>
  <c r="K79" i="5"/>
  <c r="C22" i="1"/>
  <c r="C79" i="1"/>
  <c r="F79" i="5"/>
  <c r="C77" i="5"/>
  <c r="C79" i="5"/>
  <c r="J7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nms</author>
    <author>tc={CD7BB55E-E79A-479F-8DD3-434DEEE14308}</author>
    <author>tc={122C2B5A-5FDB-4AE8-AC24-9E4384BDD16E}</author>
    <author>tc={D7AAF746-33B4-492F-A097-B708DFC17918}</author>
  </authors>
  <commentList>
    <comment ref="D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nms:</t>
        </r>
        <r>
          <rPr>
            <sz val="8"/>
            <color indexed="81"/>
            <rFont val="Tahoma"/>
            <family val="2"/>
          </rPr>
          <t xml:space="preserve">
Sett inn regionnavn</t>
        </r>
      </text>
    </comment>
    <comment ref="D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nms:</t>
        </r>
        <r>
          <rPr>
            <sz val="8"/>
            <color indexed="81"/>
            <rFont val="Tahoma"/>
            <family val="2"/>
          </rPr>
          <t xml:space="preserve">
Sett inn rett interordre for regionen samt navnet på ordren - der det finnes (!)
Innlagte ordre er eksempler på NMS U HA sine interodre/prosjekter. Fjern disse og legg inn relevant navn.</t>
        </r>
      </text>
    </comment>
    <comment ref="M23" authorId="1" shapeId="0" xr:uid="{CD7BB55E-E79A-479F-8DD3-434DEEE14308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Inkluderer mat, reise + buffer
</t>
      </text>
    </comment>
    <comment ref="D62" authorId="2" shapeId="0" xr:uid="{122C2B5A-5FDB-4AE8-AC24-9E4384BDD16E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Stabsmøter
</t>
      </text>
    </comment>
    <comment ref="D68" authorId="3" shapeId="0" xr:uid="{D7AAF746-33B4-492F-A097-B708DFC17918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Møter med leirsted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nms</author>
    <author>Boyd Oyier</author>
  </authors>
  <commentList>
    <comment ref="D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nms:</t>
        </r>
        <r>
          <rPr>
            <sz val="8"/>
            <color indexed="81"/>
            <rFont val="Tahoma"/>
            <family val="2"/>
          </rPr>
          <t xml:space="preserve">
Sett inn regionnavn</t>
        </r>
      </text>
    </comment>
    <comment ref="D8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nms:</t>
        </r>
        <r>
          <rPr>
            <sz val="8"/>
            <color indexed="81"/>
            <rFont val="Tahoma"/>
            <family val="2"/>
          </rPr>
          <t xml:space="preserve">
Sett inn rett interordre for regionen samt navnet på ordren - der det finnes (!)
Innlagte ordre er eksempler på NMS U HA sine interodre/prosjekter. Fjern disse og legg inn relevant navn.</t>
        </r>
      </text>
    </comment>
    <comment ref="F6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Boyd Oyier:</t>
        </r>
        <r>
          <rPr>
            <sz val="9"/>
            <color indexed="81"/>
            <rFont val="Tahoma"/>
            <family val="2"/>
          </rPr>
          <t xml:space="preserve">
leirbrosjyrer
</t>
        </r>
      </text>
    </comment>
    <comment ref="U60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Boyd Oyier:</t>
        </r>
        <r>
          <rPr>
            <sz val="9"/>
            <color indexed="81"/>
            <rFont val="Tahoma"/>
            <family val="2"/>
          </rPr>
          <t xml:space="preserve">
Postkort
</t>
        </r>
      </text>
    </comment>
  </commentList>
</comments>
</file>

<file path=xl/sharedStrings.xml><?xml version="1.0" encoding="utf-8"?>
<sst xmlns="http://schemas.openxmlformats.org/spreadsheetml/2006/main" count="186" uniqueCount="108">
  <si>
    <t>Budsjett</t>
  </si>
  <si>
    <t xml:space="preserve">NMSU </t>
  </si>
  <si>
    <t>Region Møre</t>
  </si>
  <si>
    <t>Konto</t>
  </si>
  <si>
    <t>Navn</t>
  </si>
  <si>
    <t>Budsjett 2020 revidert</t>
  </si>
  <si>
    <t>Møter internt i org</t>
  </si>
  <si>
    <t>Møter eksternt</t>
  </si>
  <si>
    <t>Administrasjonsutgifter</t>
  </si>
  <si>
    <t>Regionrådet            NMSU Møre</t>
  </si>
  <si>
    <t>NMSU Årsmøte</t>
  </si>
  <si>
    <t>Andre leirutgifter</t>
  </si>
  <si>
    <t>Tilskudd NMSU Region Møre</t>
  </si>
  <si>
    <t>Vinterferieleir Kjeldsund</t>
  </si>
  <si>
    <t>Knøtteleir Kjeldsund</t>
  </si>
  <si>
    <t>Leir i Nordmøre</t>
  </si>
  <si>
    <t>Ucamp Sommer</t>
  </si>
  <si>
    <t>Camp Kjeldsund</t>
  </si>
  <si>
    <t>Høstleir 1, Kjeldsund</t>
  </si>
  <si>
    <t>Høstleir 2, Kjeldsund</t>
  </si>
  <si>
    <t>Leirlederhelg</t>
  </si>
  <si>
    <t>Støtteorganisasjoner</t>
  </si>
  <si>
    <t>Offentlige tilskudd</t>
  </si>
  <si>
    <t>Offentlig tilskudd</t>
  </si>
  <si>
    <t>Kiosksalg - mat</t>
  </si>
  <si>
    <t>Salgsinntekt, avgiftsfri</t>
  </si>
  <si>
    <t>Leirskoleinntekter</t>
  </si>
  <si>
    <t>Medlemskontigent</t>
  </si>
  <si>
    <t>Deltaker og billettinntekter</t>
  </si>
  <si>
    <t>Leirinntekter NMS U</t>
  </si>
  <si>
    <t>Salg/Leieinntekter</t>
  </si>
  <si>
    <t>Sum driftinntekter</t>
  </si>
  <si>
    <t>Innkjøp til leir</t>
  </si>
  <si>
    <t>Beholdningsendring</t>
  </si>
  <si>
    <t>Leiropphold NMS</t>
  </si>
  <si>
    <t>Varekostnad</t>
  </si>
  <si>
    <t>Lønn til ansatte</t>
  </si>
  <si>
    <t>5180</t>
  </si>
  <si>
    <t>Honorarer/Lønn/Tillegg uten feriepenger</t>
  </si>
  <si>
    <t>Feriepenger</t>
  </si>
  <si>
    <t>Motkonto for gruppe 52</t>
  </si>
  <si>
    <t>Fri telefon</t>
  </si>
  <si>
    <t>Arbeidsgiveravgift</t>
  </si>
  <si>
    <t>Arbeidsgiveravgift av påløpt ferielønn</t>
  </si>
  <si>
    <t>Innberetningspliktig pensjonskostnad</t>
  </si>
  <si>
    <t>Refusjon av sykepenger</t>
  </si>
  <si>
    <t>Gruppelivsforsikring</t>
  </si>
  <si>
    <t>Annen personalkostnad</t>
  </si>
  <si>
    <t>Annen personalkostnad- refusjon</t>
  </si>
  <si>
    <t>Personalkostnader</t>
  </si>
  <si>
    <t>Avskrivning på andre eiendeler</t>
  </si>
  <si>
    <t>Avskriving på transportmidler</t>
  </si>
  <si>
    <t>Avskrivinger</t>
  </si>
  <si>
    <t>Rekruttering- og ansettelseskostnader</t>
  </si>
  <si>
    <t>Husleie</t>
  </si>
  <si>
    <t>Strøm</t>
  </si>
  <si>
    <t>Renhold</t>
  </si>
  <si>
    <t>Annen kostnad lokaler</t>
  </si>
  <si>
    <t>Leie andre kontormaskiner</t>
  </si>
  <si>
    <t>Leie transportmidler</t>
  </si>
  <si>
    <t>Annen leiekostnad</t>
  </si>
  <si>
    <t>Datautstyr</t>
  </si>
  <si>
    <t>Materiell til eget bruk</t>
  </si>
  <si>
    <t>Reparasjon og vedlikehold annet</t>
  </si>
  <si>
    <t>Honorar revisjon</t>
  </si>
  <si>
    <t>Honorar regnskap</t>
  </si>
  <si>
    <t>Konsulenthjelp</t>
  </si>
  <si>
    <t>Kontorrekvisita</t>
  </si>
  <si>
    <t>Trykksak</t>
  </si>
  <si>
    <t>Aviser, tidsskrifter, bøker o.l.</t>
  </si>
  <si>
    <t>Møter, kurs, oppdateringer</t>
  </si>
  <si>
    <t>Annen kontorkostnad</t>
  </si>
  <si>
    <t>Telefon</t>
  </si>
  <si>
    <t>Porto</t>
  </si>
  <si>
    <t>NMS U bil / campingvogn</t>
  </si>
  <si>
    <t>Bilgodtgjørelse, ansatte</t>
  </si>
  <si>
    <t>Reisekostnad</t>
  </si>
  <si>
    <t>Reklamekostnad</t>
  </si>
  <si>
    <t>Medlemskap, kontingent</t>
  </si>
  <si>
    <t>Prosjektstøtte</t>
  </si>
  <si>
    <t>Forsikringspremie</t>
  </si>
  <si>
    <t xml:space="preserve"> </t>
  </si>
  <si>
    <t>Bank og kortgebyrer</t>
  </si>
  <si>
    <t>Annen kostnad,</t>
  </si>
  <si>
    <t>Andre driftskostnader</t>
  </si>
  <si>
    <t>Sum driftskostnader</t>
  </si>
  <si>
    <t>Driftsresultat</t>
  </si>
  <si>
    <t>deltakere</t>
  </si>
  <si>
    <t>ledere</t>
  </si>
  <si>
    <t>"</t>
  </si>
  <si>
    <t xml:space="preserve">NMS U </t>
  </si>
  <si>
    <t>Budsjett 2019 revidert</t>
  </si>
  <si>
    <t>Regionrådet            NMS U Møre</t>
  </si>
  <si>
    <t>NMS U Årsmøte</t>
  </si>
  <si>
    <t>Utstyr utadr virks</t>
  </si>
  <si>
    <t>Kursing ansatte</t>
  </si>
  <si>
    <t>Lederopplæring</t>
  </si>
  <si>
    <t>NMS U Landsmøte</t>
  </si>
  <si>
    <t>Regions samlinger</t>
  </si>
  <si>
    <t>Vinterleir 1, Kjeldsund</t>
  </si>
  <si>
    <t>Vinterleir 2, Kjeldsund</t>
  </si>
  <si>
    <t>Superfredag</t>
  </si>
  <si>
    <t>Sommerleir 1, Kjeldsund</t>
  </si>
  <si>
    <t>Sommerleir 2, Kjeldsund</t>
  </si>
  <si>
    <t>BFK-leir</t>
  </si>
  <si>
    <t>U-kid Møre</t>
  </si>
  <si>
    <t>Bu heime leir</t>
  </si>
  <si>
    <t>Sommerleir Nordmøre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</si>
</sst>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35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right"/>
    </xf>
    <xf numFmtId="3" fontId="10" fillId="3" borderId="0" xfId="0" applyNumberFormat="1" applyFont="1" applyFill="1" applyAlignment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3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 applyBorder="1" applyProtection="1">
      <protection locked="0"/>
    </xf>
    <xf numFmtId="0" fontId="8" fillId="2" borderId="2" xfId="0" applyFont="1" applyFill="1" applyBorder="1" applyProtection="1"/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49" fontId="2" fillId="2" borderId="3" xfId="0" quotePrefix="1" applyNumberFormat="1" applyFont="1" applyFill="1" applyBorder="1" applyAlignment="1" applyProtection="1">
      <alignment horizontal="right"/>
    </xf>
    <xf numFmtId="49" fontId="2" fillId="2" borderId="4" xfId="0" applyNumberFormat="1" applyFont="1" applyFill="1" applyBorder="1" applyAlignment="1" applyProtection="1">
      <alignment horizontal="right"/>
    </xf>
    <xf numFmtId="49" fontId="2" fillId="2" borderId="4" xfId="0" quotePrefix="1" applyNumberFormat="1" applyFont="1" applyFill="1" applyBorder="1" applyAlignment="1" applyProtection="1">
      <alignment horizontal="right"/>
    </xf>
    <xf numFmtId="49" fontId="2" fillId="2" borderId="5" xfId="0" applyNumberFormat="1" applyFont="1" applyFill="1" applyBorder="1" applyAlignment="1" applyProtection="1">
      <alignment horizontal="right"/>
    </xf>
    <xf numFmtId="49" fontId="2" fillId="2" borderId="6" xfId="0" applyNumberFormat="1" applyFont="1" applyFill="1" applyBorder="1" applyAlignment="1" applyProtection="1">
      <alignment horizontal="right"/>
    </xf>
    <xf numFmtId="49" fontId="7" fillId="2" borderId="1" xfId="0" applyNumberFormat="1" applyFont="1" applyFill="1" applyBorder="1" applyAlignment="1" applyProtection="1">
      <alignment horizontal="right"/>
    </xf>
    <xf numFmtId="0" fontId="6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left"/>
    </xf>
    <xf numFmtId="0" fontId="14" fillId="2" borderId="0" xfId="0" quotePrefix="1" applyNumberFormat="1" applyFont="1" applyFill="1" applyAlignment="1" applyProtection="1">
      <alignment horizontal="center"/>
      <protection locked="0"/>
    </xf>
    <xf numFmtId="0" fontId="14" fillId="2" borderId="0" xfId="0" applyNumberFormat="1" applyFont="1" applyFill="1" applyAlignment="1" applyProtection="1">
      <alignment horizontal="center"/>
      <protection locked="0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49" fontId="14" fillId="2" borderId="0" xfId="0" applyNumberFormat="1" applyFont="1" applyFill="1" applyAlignment="1" applyProtection="1">
      <alignment horizontal="center"/>
      <protection locked="0"/>
    </xf>
    <xf numFmtId="0" fontId="15" fillId="2" borderId="0" xfId="0" applyNumberFormat="1" applyFont="1" applyFill="1" applyAlignment="1" applyProtection="1">
      <alignment horizontal="center"/>
      <protection locked="0"/>
    </xf>
    <xf numFmtId="0" fontId="16" fillId="0" borderId="9" xfId="0" applyNumberFormat="1" applyFont="1" applyFill="1" applyBorder="1" applyAlignment="1" applyProtection="1">
      <alignment horizontal="right"/>
      <protection locked="0"/>
    </xf>
    <xf numFmtId="3" fontId="16" fillId="2" borderId="9" xfId="0" applyNumberFormat="1" applyFont="1" applyFill="1" applyBorder="1" applyAlignment="1" applyProtection="1">
      <alignment horizontal="right"/>
      <protection locked="0"/>
    </xf>
    <xf numFmtId="3" fontId="17" fillId="2" borderId="10" xfId="0" applyNumberFormat="1" applyFont="1" applyFill="1" applyBorder="1" applyAlignment="1" applyProtection="1">
      <alignment horizontal="right"/>
    </xf>
    <xf numFmtId="3" fontId="16" fillId="2" borderId="0" xfId="0" applyNumberFormat="1" applyFont="1" applyFill="1" applyAlignment="1" applyProtection="1">
      <alignment horizontal="right"/>
      <protection locked="0"/>
    </xf>
    <xf numFmtId="0" fontId="16" fillId="2" borderId="0" xfId="0" applyFont="1" applyFill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</xf>
    <xf numFmtId="0" fontId="2" fillId="2" borderId="6" xfId="0" applyNumberFormat="1" applyFont="1" applyFill="1" applyBorder="1" applyAlignment="1" applyProtection="1">
      <alignment horizontal="right"/>
    </xf>
    <xf numFmtId="0" fontId="2" fillId="2" borderId="4" xfId="0" quotePrefix="1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2" xfId="0" applyFont="1" applyFill="1" applyBorder="1" applyProtection="1"/>
    <xf numFmtId="0" fontId="2" fillId="2" borderId="13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  <xf numFmtId="3" fontId="2" fillId="3" borderId="14" xfId="0" applyNumberFormat="1" applyFont="1" applyFill="1" applyBorder="1" applyAlignment="1" applyProtection="1">
      <alignment horizontal="right"/>
    </xf>
    <xf numFmtId="3" fontId="7" fillId="3" borderId="15" xfId="0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16" fillId="5" borderId="9" xfId="0" applyNumberFormat="1" applyFont="1" applyFill="1" applyBorder="1" applyAlignment="1" applyProtection="1">
      <alignment horizontal="right"/>
      <protection locked="0"/>
    </xf>
    <xf numFmtId="3" fontId="16" fillId="5" borderId="9" xfId="0" applyNumberFormat="1" applyFont="1" applyFill="1" applyBorder="1" applyAlignment="1" applyProtection="1">
      <alignment horizontal="right"/>
      <protection locked="0"/>
    </xf>
    <xf numFmtId="3" fontId="17" fillId="5" borderId="10" xfId="0" applyNumberFormat="1" applyFont="1" applyFill="1" applyBorder="1" applyAlignment="1" applyProtection="1">
      <alignment horizontal="right"/>
    </xf>
    <xf numFmtId="3" fontId="16" fillId="5" borderId="0" xfId="0" applyNumberFormat="1" applyFont="1" applyFill="1" applyAlignment="1" applyProtection="1">
      <alignment horizontal="right"/>
      <protection locked="0"/>
    </xf>
    <xf numFmtId="0" fontId="16" fillId="5" borderId="0" xfId="0" applyFont="1" applyFill="1" applyAlignment="1" applyProtection="1">
      <alignment horizontal="right"/>
      <protection locked="0"/>
    </xf>
    <xf numFmtId="3" fontId="17" fillId="5" borderId="10" xfId="0" applyNumberFormat="1" applyFont="1" applyFill="1" applyBorder="1" applyAlignment="1">
      <alignment horizontal="right"/>
    </xf>
    <xf numFmtId="3" fontId="11" fillId="3" borderId="0" xfId="0" applyNumberFormat="1" applyFont="1" applyFill="1" applyAlignment="1" applyProtection="1">
      <alignment horizontal="center"/>
      <protection locked="0"/>
    </xf>
    <xf numFmtId="3" fontId="9" fillId="3" borderId="0" xfId="0" applyNumberFormat="1" applyFont="1" applyFill="1" applyAlignment="1" applyProtection="1">
      <alignment horizontal="center"/>
      <protection locked="0"/>
    </xf>
    <xf numFmtId="3" fontId="11" fillId="3" borderId="0" xfId="0" applyNumberFormat="1" applyFont="1" applyFill="1" applyAlignment="1" applyProtection="1">
      <alignment horizontal="center"/>
      <protection locked="0"/>
    </xf>
    <xf numFmtId="49" fontId="7" fillId="3" borderId="18" xfId="0" applyNumberFormat="1" applyFont="1" applyFill="1" applyBorder="1" applyAlignment="1" applyProtection="1">
      <alignment horizontal="center"/>
      <protection locked="0"/>
    </xf>
    <xf numFmtId="49" fontId="7" fillId="3" borderId="19" xfId="0" applyNumberFormat="1" applyFont="1" applyFill="1" applyBorder="1" applyAlignment="1" applyProtection="1">
      <alignment horizontal="center"/>
      <protection locked="0"/>
    </xf>
    <xf numFmtId="49" fontId="7" fillId="3" borderId="13" xfId="0" applyNumberFormat="1" applyFont="1" applyFill="1" applyBorder="1" applyAlignment="1" applyProtection="1">
      <alignment horizontal="center"/>
      <protection locked="0"/>
    </xf>
    <xf numFmtId="49" fontId="7" fillId="3" borderId="8" xfId="0" applyNumberFormat="1" applyFont="1" applyFill="1" applyBorder="1" applyAlignment="1" applyProtection="1">
      <alignment horizontal="center"/>
      <protection locked="0"/>
    </xf>
    <xf numFmtId="3" fontId="6" fillId="3" borderId="20" xfId="0" applyNumberFormat="1" applyFont="1" applyFill="1" applyBorder="1" applyAlignment="1" applyProtection="1">
      <alignment horizontal="center" wrapText="1"/>
      <protection locked="0"/>
    </xf>
    <xf numFmtId="3" fontId="6" fillId="3" borderId="21" xfId="0" applyNumberFormat="1" applyFont="1" applyFill="1" applyBorder="1" applyAlignment="1" applyProtection="1">
      <alignment horizontal="center" wrapText="1"/>
      <protection locked="0"/>
    </xf>
    <xf numFmtId="0" fontId="15" fillId="3" borderId="16" xfId="0" applyNumberFormat="1" applyFont="1" applyFill="1" applyBorder="1" applyAlignment="1" applyProtection="1">
      <alignment horizontal="center" wrapText="1"/>
      <protection locked="0"/>
    </xf>
    <xf numFmtId="0" fontId="15" fillId="3" borderId="17" xfId="0" applyNumberFormat="1" applyFont="1" applyFill="1" applyBorder="1" applyAlignment="1" applyProtection="1">
      <protection locked="0"/>
    </xf>
    <xf numFmtId="0" fontId="15" fillId="3" borderId="17" xfId="0" applyNumberFormat="1" applyFont="1" applyFill="1" applyBorder="1" applyAlignment="1" applyProtection="1">
      <alignment horizontal="center" wrapText="1"/>
      <protection locked="0"/>
    </xf>
    <xf numFmtId="0" fontId="15" fillId="4" borderId="16" xfId="0" applyNumberFormat="1" applyFont="1" applyFill="1" applyBorder="1" applyAlignment="1" applyProtection="1">
      <alignment horizontal="center" wrapText="1"/>
      <protection locked="0"/>
    </xf>
    <xf numFmtId="0" fontId="15" fillId="4" borderId="17" xfId="0" applyNumberFormat="1" applyFont="1" applyFill="1" applyBorder="1" applyAlignment="1" applyProtection="1">
      <protection locked="0"/>
    </xf>
    <xf numFmtId="3" fontId="6" fillId="3" borderId="20" xfId="0" applyNumberFormat="1" applyFont="1" applyFill="1" applyBorder="1" applyAlignment="1" applyProtection="1">
      <alignment horizontal="center"/>
      <protection locked="0"/>
    </xf>
    <xf numFmtId="3" fontId="6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lise Slettebø Melhus" id="{853C6D37-57CE-429A-A84A-2C8049C3D58E}" userId="S::elisem@nms.no::8610c61b-fa93-4e02-94a5-c021ff71bba3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23" dT="2019-11-11T15:56:12.43" personId="{853C6D37-57CE-429A-A84A-2C8049C3D58E}" id="{CD7BB55E-E79A-479F-8DD3-434DEEE14308}">
    <text xml:space="preserve">Inkluderer mat, reise + buffer
</text>
  </threadedComment>
  <threadedComment ref="D62" dT="2019-11-11T15:34:07.35" personId="{853C6D37-57CE-429A-A84A-2C8049C3D58E}" id="{122C2B5A-5FDB-4AE8-AC24-9E4384BDD16E}">
    <text xml:space="preserve">Stabsmøter
</text>
  </threadedComment>
  <threadedComment ref="D68" dT="2019-11-11T15:34:21.64" personId="{853C6D37-57CE-429A-A84A-2C8049C3D58E}" id="{D7AAF746-33B4-492F-A097-B708DFC17918}">
    <text xml:space="preserve">Møter med leirsted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167"/>
  <sheetViews>
    <sheetView tabSelected="1" zoomScale="80" zoomScaleNormal="80" workbookViewId="0">
      <pane xSplit="3" ySplit="10" topLeftCell="L57" activePane="bottomRight" state="frozenSplit"/>
      <selection pane="topRight" activeCell="H1" sqref="H1"/>
      <selection pane="bottomLeft" activeCell="A18" sqref="A18"/>
      <selection pane="bottomRight" activeCell="N71" sqref="N71"/>
    </sheetView>
  </sheetViews>
  <sheetFormatPr baseColWidth="10" defaultColWidth="11.42578125" defaultRowHeight="12.75" x14ac:dyDescent="0.2"/>
  <cols>
    <col min="1" max="1" width="8.140625" style="1" bestFit="1" customWidth="1"/>
    <col min="2" max="2" width="41" style="2" bestFit="1" customWidth="1"/>
    <col min="3" max="3" width="16.42578125" style="11" customWidth="1"/>
    <col min="4" max="10" width="16.7109375" style="8" customWidth="1"/>
    <col min="11" max="18" width="16.7109375" style="9" customWidth="1"/>
    <col min="19" max="25" width="14.7109375" style="52" customWidth="1"/>
    <col min="26" max="105" width="11.42578125" style="52"/>
    <col min="106" max="16384" width="11.42578125" style="8"/>
  </cols>
  <sheetData>
    <row r="1" spans="1:105" ht="25.5" customHeight="1" x14ac:dyDescent="0.35">
      <c r="B1" s="63" t="s">
        <v>0</v>
      </c>
      <c r="C1" s="63"/>
      <c r="D1" s="7"/>
    </row>
    <row r="2" spans="1:105" ht="13.5" customHeight="1" x14ac:dyDescent="0.35">
      <c r="B2" s="63"/>
      <c r="C2" s="63"/>
      <c r="D2" s="7"/>
    </row>
    <row r="3" spans="1:105" ht="25.5" hidden="1" x14ac:dyDescent="0.35">
      <c r="B3" s="64" t="s">
        <v>1</v>
      </c>
      <c r="C3" s="64"/>
      <c r="D3" s="10" t="s">
        <v>2</v>
      </c>
      <c r="F3" s="26">
        <v>2020</v>
      </c>
    </row>
    <row r="4" spans="1:105" ht="25.5" hidden="1" x14ac:dyDescent="0.35">
      <c r="B4" s="62"/>
      <c r="C4" s="62"/>
      <c r="D4" s="10"/>
      <c r="F4" s="26"/>
    </row>
    <row r="5" spans="1:105" ht="6" hidden="1" customHeight="1" x14ac:dyDescent="0.2"/>
    <row r="6" spans="1:105" ht="2.25" hidden="1" customHeight="1" x14ac:dyDescent="0.2">
      <c r="J6" s="12"/>
    </row>
    <row r="7" spans="1:105" hidden="1" x14ac:dyDescent="0.2">
      <c r="C7" s="3"/>
      <c r="I7" s="13"/>
      <c r="J7" s="13"/>
    </row>
    <row r="8" spans="1:105" hidden="1" x14ac:dyDescent="0.2">
      <c r="C8" s="3"/>
      <c r="D8" s="30">
        <v>193000</v>
      </c>
      <c r="E8" s="30">
        <v>193001</v>
      </c>
      <c r="F8" s="30">
        <v>193002</v>
      </c>
      <c r="G8" s="30">
        <v>193003</v>
      </c>
      <c r="H8" s="30">
        <v>193004</v>
      </c>
      <c r="I8" s="31">
        <v>193037</v>
      </c>
      <c r="J8" s="33">
        <v>350007</v>
      </c>
      <c r="K8" s="34">
        <v>42001</v>
      </c>
      <c r="L8" s="34">
        <v>42002</v>
      </c>
      <c r="M8" s="34">
        <v>42003</v>
      </c>
      <c r="N8" s="34">
        <v>42004</v>
      </c>
      <c r="O8" s="34">
        <v>42005</v>
      </c>
      <c r="P8" s="34">
        <v>42006</v>
      </c>
      <c r="Q8" s="34">
        <v>42007</v>
      </c>
      <c r="R8" s="34">
        <v>42008</v>
      </c>
    </row>
    <row r="9" spans="1:105" s="14" customFormat="1" ht="12.75" customHeight="1" x14ac:dyDescent="0.2">
      <c r="A9" s="65" t="s">
        <v>3</v>
      </c>
      <c r="B9" s="67" t="s">
        <v>4</v>
      </c>
      <c r="C9" s="69" t="s">
        <v>5</v>
      </c>
      <c r="D9" s="71" t="s">
        <v>6</v>
      </c>
      <c r="E9" s="71" t="s">
        <v>7</v>
      </c>
      <c r="F9" s="71" t="s">
        <v>8</v>
      </c>
      <c r="G9" s="71" t="s">
        <v>9</v>
      </c>
      <c r="H9" s="71" t="s">
        <v>10</v>
      </c>
      <c r="I9" s="71" t="s">
        <v>11</v>
      </c>
      <c r="J9" s="71" t="s">
        <v>12</v>
      </c>
      <c r="K9" s="71" t="s">
        <v>13</v>
      </c>
      <c r="L9" s="74" t="s">
        <v>14</v>
      </c>
      <c r="M9" s="74" t="s">
        <v>15</v>
      </c>
      <c r="N9" s="71" t="s">
        <v>16</v>
      </c>
      <c r="O9" s="71" t="s">
        <v>17</v>
      </c>
      <c r="P9" s="71" t="s">
        <v>18</v>
      </c>
      <c r="Q9" s="71" t="s">
        <v>19</v>
      </c>
      <c r="R9" s="71" t="s">
        <v>20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</row>
    <row r="10" spans="1:105" s="15" customFormat="1" ht="13.5" customHeight="1" x14ac:dyDescent="0.2">
      <c r="A10" s="66"/>
      <c r="B10" s="68"/>
      <c r="C10" s="70"/>
      <c r="D10" s="72"/>
      <c r="E10" s="72"/>
      <c r="F10" s="72"/>
      <c r="G10" s="73"/>
      <c r="H10" s="72"/>
      <c r="I10" s="72"/>
      <c r="J10" s="72"/>
      <c r="K10" s="72"/>
      <c r="L10" s="75"/>
      <c r="M10" s="75"/>
      <c r="N10" s="72"/>
      <c r="O10" s="72"/>
      <c r="P10" s="72"/>
      <c r="Q10" s="72"/>
      <c r="R10" s="72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</row>
    <row r="11" spans="1:105" s="17" customFormat="1" ht="15" customHeight="1" x14ac:dyDescent="0.2">
      <c r="A11" s="27">
        <v>3330</v>
      </c>
      <c r="B11" s="43" t="s">
        <v>21</v>
      </c>
      <c r="C11" s="50">
        <f>SUM(D11:R11)</f>
        <v>0</v>
      </c>
      <c r="D11" s="35"/>
      <c r="E11" s="35"/>
      <c r="F11" s="35"/>
      <c r="G11" s="35"/>
      <c r="H11" s="35"/>
      <c r="I11" s="35"/>
      <c r="J11" s="35"/>
      <c r="K11" s="35"/>
      <c r="L11" s="56"/>
      <c r="M11" s="56"/>
      <c r="N11" s="35"/>
      <c r="O11" s="35"/>
      <c r="P11" s="35"/>
      <c r="Q11" s="35"/>
      <c r="R11" s="35"/>
      <c r="S11" s="18"/>
      <c r="T11" s="18"/>
    </row>
    <row r="12" spans="1:105" ht="15" customHeight="1" x14ac:dyDescent="0.2">
      <c r="A12" s="19">
        <v>3400</v>
      </c>
      <c r="B12" s="44" t="s">
        <v>22</v>
      </c>
      <c r="C12" s="50">
        <f>SUM(D12:R12)</f>
        <v>0</v>
      </c>
      <c r="D12" s="36"/>
      <c r="E12" s="36"/>
      <c r="F12" s="36"/>
      <c r="G12" s="36"/>
      <c r="H12" s="36"/>
      <c r="I12" s="36"/>
      <c r="J12" s="36"/>
      <c r="K12" s="36"/>
      <c r="L12" s="57"/>
      <c r="M12" s="57"/>
      <c r="N12" s="36"/>
      <c r="O12" s="36"/>
      <c r="P12" s="36"/>
      <c r="Q12" s="36"/>
      <c r="R12" s="36"/>
      <c r="S12" s="53"/>
      <c r="T12" s="53"/>
    </row>
    <row r="13" spans="1:105" s="16" customFormat="1" ht="15.75" x14ac:dyDescent="0.25">
      <c r="A13" s="6"/>
      <c r="B13" s="45" t="s">
        <v>23</v>
      </c>
      <c r="C13" s="51">
        <f>C11+C12</f>
        <v>0</v>
      </c>
      <c r="D13" s="37">
        <f>D11+D12</f>
        <v>0</v>
      </c>
      <c r="E13" s="37">
        <f>E11+E12</f>
        <v>0</v>
      </c>
      <c r="F13" s="37">
        <f t="shared" ref="F13:R13" si="0">F11+F12</f>
        <v>0</v>
      </c>
      <c r="G13" s="37">
        <f t="shared" si="0"/>
        <v>0</v>
      </c>
      <c r="H13" s="37">
        <f t="shared" si="0"/>
        <v>0</v>
      </c>
      <c r="I13" s="37">
        <f t="shared" si="0"/>
        <v>0</v>
      </c>
      <c r="J13" s="37">
        <f t="shared" si="0"/>
        <v>0</v>
      </c>
      <c r="K13" s="37">
        <f t="shared" si="0"/>
        <v>0</v>
      </c>
      <c r="L13" s="58">
        <f t="shared" si="0"/>
        <v>0</v>
      </c>
      <c r="M13" s="58">
        <f t="shared" si="0"/>
        <v>0</v>
      </c>
      <c r="N13" s="37">
        <f t="shared" si="0"/>
        <v>0</v>
      </c>
      <c r="O13" s="37">
        <f t="shared" si="0"/>
        <v>0</v>
      </c>
      <c r="P13" s="37">
        <f t="shared" si="0"/>
        <v>0</v>
      </c>
      <c r="Q13" s="37">
        <f t="shared" si="0"/>
        <v>0</v>
      </c>
      <c r="R13" s="37">
        <f t="shared" si="0"/>
        <v>0</v>
      </c>
      <c r="S13" s="54"/>
      <c r="T13" s="54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</row>
    <row r="14" spans="1:105" ht="15" customHeight="1" x14ac:dyDescent="0.2">
      <c r="A14" s="40">
        <v>3040</v>
      </c>
      <c r="B14" s="4" t="s">
        <v>24</v>
      </c>
      <c r="C14" s="50">
        <f t="shared" ref="C14:C19" si="1">SUM(D14:R14)</f>
        <v>0</v>
      </c>
      <c r="D14" s="36"/>
      <c r="E14" s="36"/>
      <c r="F14" s="36"/>
      <c r="G14" s="36"/>
      <c r="H14" s="36"/>
      <c r="I14" s="36"/>
      <c r="J14" s="36"/>
      <c r="K14" s="36"/>
      <c r="L14" s="57"/>
      <c r="M14" s="57"/>
      <c r="N14" s="36"/>
      <c r="O14" s="36"/>
      <c r="P14" s="36"/>
      <c r="Q14" s="36"/>
      <c r="R14" s="36"/>
      <c r="S14" s="53"/>
      <c r="T14" s="53"/>
    </row>
    <row r="15" spans="1:105" ht="15" customHeight="1" x14ac:dyDescent="0.2">
      <c r="A15" s="20">
        <v>3100</v>
      </c>
      <c r="B15" s="4" t="s">
        <v>25</v>
      </c>
      <c r="C15" s="50">
        <f t="shared" si="1"/>
        <v>0</v>
      </c>
      <c r="D15" s="36"/>
      <c r="E15" s="36"/>
      <c r="F15" s="36"/>
      <c r="G15" s="36"/>
      <c r="H15" s="36"/>
      <c r="I15" s="36"/>
      <c r="J15" s="36"/>
      <c r="K15" s="36"/>
      <c r="L15" s="57"/>
      <c r="M15" s="57"/>
      <c r="N15" s="36"/>
      <c r="O15" s="36"/>
      <c r="P15" s="36"/>
      <c r="Q15" s="36"/>
      <c r="R15" s="36"/>
      <c r="S15" s="53"/>
      <c r="T15" s="53"/>
    </row>
    <row r="16" spans="1:105" ht="15" customHeight="1" x14ac:dyDescent="0.2">
      <c r="A16" s="40">
        <v>3200</v>
      </c>
      <c r="B16" s="4" t="s">
        <v>26</v>
      </c>
      <c r="C16" s="50">
        <f t="shared" si="1"/>
        <v>0</v>
      </c>
      <c r="D16" s="36"/>
      <c r="E16" s="36"/>
      <c r="F16" s="36"/>
      <c r="G16" s="36"/>
      <c r="H16" s="36"/>
      <c r="I16" s="36"/>
      <c r="J16" s="36"/>
      <c r="K16" s="36"/>
      <c r="L16" s="57"/>
      <c r="M16" s="57"/>
      <c r="N16" s="36"/>
      <c r="O16" s="36"/>
      <c r="P16" s="36"/>
      <c r="Q16" s="36"/>
      <c r="R16" s="36"/>
      <c r="S16" s="53"/>
      <c r="T16" s="53"/>
    </row>
    <row r="17" spans="1:105" ht="15" customHeight="1" x14ac:dyDescent="0.2">
      <c r="A17" s="21">
        <v>3201</v>
      </c>
      <c r="B17" s="4" t="s">
        <v>27</v>
      </c>
      <c r="C17" s="50">
        <f t="shared" si="1"/>
        <v>0</v>
      </c>
      <c r="D17" s="36"/>
      <c r="E17" s="36"/>
      <c r="F17" s="36"/>
      <c r="G17" s="36"/>
      <c r="H17" s="36"/>
      <c r="I17" s="36"/>
      <c r="J17" s="36"/>
      <c r="K17" s="36"/>
      <c r="L17" s="57"/>
      <c r="M17" s="57"/>
      <c r="N17" s="36"/>
      <c r="O17" s="36"/>
      <c r="P17" s="36"/>
      <c r="Q17" s="36"/>
      <c r="R17" s="36"/>
      <c r="S17" s="53"/>
      <c r="T17" s="53"/>
    </row>
    <row r="18" spans="1:105" ht="15" customHeight="1" x14ac:dyDescent="0.2">
      <c r="A18" s="20">
        <v>3204</v>
      </c>
      <c r="B18" s="4" t="s">
        <v>28</v>
      </c>
      <c r="C18" s="50">
        <f t="shared" si="1"/>
        <v>0</v>
      </c>
      <c r="D18" s="36"/>
      <c r="E18" s="36"/>
      <c r="F18" s="36"/>
      <c r="G18" s="36"/>
      <c r="H18" s="36"/>
      <c r="I18" s="36"/>
      <c r="J18" s="36"/>
      <c r="K18" s="36"/>
      <c r="L18" s="57"/>
      <c r="M18" s="57"/>
      <c r="N18" s="36"/>
      <c r="O18" s="36"/>
      <c r="P18" s="36"/>
      <c r="Q18" s="36"/>
      <c r="R18" s="36"/>
      <c r="S18" s="53"/>
      <c r="T18" s="53"/>
    </row>
    <row r="19" spans="1:105" ht="15" customHeight="1" x14ac:dyDescent="0.2">
      <c r="A19" s="20">
        <v>3206</v>
      </c>
      <c r="B19" s="4" t="s">
        <v>29</v>
      </c>
      <c r="C19" s="50">
        <f t="shared" si="1"/>
        <v>-141539.5</v>
      </c>
      <c r="D19" s="36"/>
      <c r="E19" s="36"/>
      <c r="F19" s="36"/>
      <c r="G19" s="36"/>
      <c r="H19" s="36"/>
      <c r="I19" s="36"/>
      <c r="J19" s="36"/>
      <c r="K19" s="36">
        <v>-48247.5</v>
      </c>
      <c r="L19" s="57">
        <v>0</v>
      </c>
      <c r="M19" s="57">
        <v>0</v>
      </c>
      <c r="N19" s="36">
        <v>0</v>
      </c>
      <c r="O19" s="36"/>
      <c r="P19" s="36">
        <v>-35246</v>
      </c>
      <c r="Q19" s="36">
        <v>-35246</v>
      </c>
      <c r="R19" s="36">
        <v>-22800</v>
      </c>
      <c r="S19" s="53"/>
      <c r="T19" s="53"/>
    </row>
    <row r="20" spans="1:105" s="16" customFormat="1" ht="15.75" x14ac:dyDescent="0.25">
      <c r="A20" s="6"/>
      <c r="B20" s="45" t="s">
        <v>30</v>
      </c>
      <c r="C20" s="51">
        <f t="shared" ref="C20:H20" si="2">SUM(C14:C19)</f>
        <v>-141539.5</v>
      </c>
      <c r="D20" s="37">
        <f t="shared" si="2"/>
        <v>0</v>
      </c>
      <c r="E20" s="37">
        <f t="shared" si="2"/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 t="shared" ref="I20:O20" si="3">SUM(I14:I19)</f>
        <v>0</v>
      </c>
      <c r="J20" s="37">
        <f t="shared" si="3"/>
        <v>0</v>
      </c>
      <c r="K20" s="37">
        <f t="shared" si="3"/>
        <v>-48247.5</v>
      </c>
      <c r="L20" s="61">
        <f t="shared" ref="L20" si="4">SUM(L14:L19)</f>
        <v>0</v>
      </c>
      <c r="M20" s="58">
        <f t="shared" si="3"/>
        <v>0</v>
      </c>
      <c r="N20" s="37">
        <f t="shared" si="3"/>
        <v>0</v>
      </c>
      <c r="O20" s="37">
        <f t="shared" si="3"/>
        <v>0</v>
      </c>
      <c r="P20" s="37">
        <f t="shared" ref="P20:R20" si="5">SUM(P14:P19)</f>
        <v>-35246</v>
      </c>
      <c r="Q20" s="37">
        <f t="shared" si="5"/>
        <v>-35246</v>
      </c>
      <c r="R20" s="37">
        <f t="shared" si="5"/>
        <v>-22800</v>
      </c>
      <c r="S20" s="54"/>
      <c r="T20" s="54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</row>
    <row r="21" spans="1:105" x14ac:dyDescent="0.2">
      <c r="A21" s="22"/>
      <c r="B21" s="4"/>
      <c r="C21" s="50"/>
      <c r="D21" s="36"/>
      <c r="E21" s="36"/>
      <c r="F21" s="36"/>
      <c r="G21" s="36"/>
      <c r="H21" s="36"/>
      <c r="I21" s="36"/>
      <c r="J21" s="36"/>
      <c r="K21" s="36"/>
      <c r="L21" s="57"/>
      <c r="M21" s="57"/>
      <c r="N21" s="36"/>
      <c r="O21" s="36"/>
      <c r="P21" s="36"/>
      <c r="Q21" s="36"/>
      <c r="R21" s="36"/>
      <c r="S21" s="53"/>
      <c r="T21" s="53"/>
    </row>
    <row r="22" spans="1:105" s="16" customFormat="1" ht="15.75" x14ac:dyDescent="0.25">
      <c r="A22" s="6"/>
      <c r="B22" s="46" t="s">
        <v>31</v>
      </c>
      <c r="C22" s="51">
        <f>C13+C20</f>
        <v>-141539.5</v>
      </c>
      <c r="D22" s="37">
        <f t="shared" ref="D22:R22" si="6">D20+D13</f>
        <v>0</v>
      </c>
      <c r="E22" s="37">
        <f t="shared" si="6"/>
        <v>0</v>
      </c>
      <c r="F22" s="37">
        <f t="shared" si="6"/>
        <v>0</v>
      </c>
      <c r="G22" s="37">
        <f t="shared" si="6"/>
        <v>0</v>
      </c>
      <c r="H22" s="37">
        <f t="shared" si="6"/>
        <v>0</v>
      </c>
      <c r="I22" s="37">
        <f t="shared" si="6"/>
        <v>0</v>
      </c>
      <c r="J22" s="37">
        <f t="shared" si="6"/>
        <v>0</v>
      </c>
      <c r="K22" s="37">
        <f t="shared" si="6"/>
        <v>-48247.5</v>
      </c>
      <c r="L22" s="61">
        <f t="shared" si="6"/>
        <v>0</v>
      </c>
      <c r="M22" s="58">
        <f t="shared" si="6"/>
        <v>0</v>
      </c>
      <c r="N22" s="37">
        <f t="shared" si="6"/>
        <v>0</v>
      </c>
      <c r="O22" s="37">
        <f t="shared" si="6"/>
        <v>0</v>
      </c>
      <c r="P22" s="37">
        <f t="shared" si="6"/>
        <v>-35246</v>
      </c>
      <c r="Q22" s="37">
        <f t="shared" si="6"/>
        <v>-35246</v>
      </c>
      <c r="R22" s="37">
        <f t="shared" si="6"/>
        <v>-22800</v>
      </c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</row>
    <row r="23" spans="1:105" ht="15" customHeight="1" x14ac:dyDescent="0.2">
      <c r="A23" s="40">
        <v>4503</v>
      </c>
      <c r="B23" s="4" t="s">
        <v>32</v>
      </c>
      <c r="C23" s="50">
        <f>SUM(D23:R23)</f>
        <v>3725</v>
      </c>
      <c r="D23" s="36"/>
      <c r="E23" s="36"/>
      <c r="F23" s="36"/>
      <c r="G23" s="36"/>
      <c r="H23" s="36"/>
      <c r="I23" s="36"/>
      <c r="J23" s="36"/>
      <c r="K23" s="36">
        <v>1325</v>
      </c>
      <c r="L23" s="57">
        <v>0</v>
      </c>
      <c r="M23" s="57">
        <v>0</v>
      </c>
      <c r="N23" s="36"/>
      <c r="O23" s="36">
        <v>0</v>
      </c>
      <c r="P23" s="36">
        <v>950</v>
      </c>
      <c r="Q23" s="36">
        <v>950</v>
      </c>
      <c r="R23" s="36">
        <v>500</v>
      </c>
      <c r="S23" s="53"/>
      <c r="T23" s="53"/>
    </row>
    <row r="24" spans="1:105" ht="15" customHeight="1" x14ac:dyDescent="0.2">
      <c r="A24" s="40">
        <v>4590</v>
      </c>
      <c r="B24" s="4" t="s">
        <v>33</v>
      </c>
      <c r="C24" s="50">
        <f>SUM(D24:R24)</f>
        <v>0</v>
      </c>
      <c r="D24" s="36"/>
      <c r="E24" s="36"/>
      <c r="F24" s="36"/>
      <c r="G24" s="36"/>
      <c r="H24" s="36"/>
      <c r="I24" s="36"/>
      <c r="J24" s="36"/>
      <c r="K24" s="36"/>
      <c r="L24" s="57"/>
      <c r="M24" s="57"/>
      <c r="N24" s="36"/>
      <c r="O24" s="36"/>
      <c r="P24" s="36"/>
      <c r="Q24" s="36"/>
      <c r="R24" s="36"/>
      <c r="S24" s="53"/>
      <c r="T24" s="53"/>
    </row>
    <row r="25" spans="1:105" ht="15" customHeight="1" x14ac:dyDescent="0.2">
      <c r="A25" s="40">
        <v>4501</v>
      </c>
      <c r="B25" s="4" t="s">
        <v>34</v>
      </c>
      <c r="C25" s="50">
        <f>SUM(D25:R25)</f>
        <v>252005.9</v>
      </c>
      <c r="D25" s="36"/>
      <c r="E25" s="36"/>
      <c r="F25" s="36"/>
      <c r="G25" s="36"/>
      <c r="H25" s="36"/>
      <c r="I25" s="36"/>
      <c r="J25" s="36"/>
      <c r="K25" s="36">
        <v>46922.5</v>
      </c>
      <c r="L25" s="57">
        <v>13865</v>
      </c>
      <c r="M25" s="57"/>
      <c r="N25" s="36">
        <v>66880</v>
      </c>
      <c r="O25" s="36">
        <v>33446.400000000001</v>
      </c>
      <c r="P25" s="36">
        <v>34296</v>
      </c>
      <c r="Q25" s="36">
        <v>34296</v>
      </c>
      <c r="R25" s="36">
        <v>22300</v>
      </c>
      <c r="S25" s="53"/>
      <c r="T25" s="53"/>
    </row>
    <row r="26" spans="1:105" s="16" customFormat="1" ht="15.75" x14ac:dyDescent="0.25">
      <c r="A26" s="6"/>
      <c r="B26" s="45" t="s">
        <v>35</v>
      </c>
      <c r="C26" s="51">
        <f>SUM(C23:C25)</f>
        <v>255730.9</v>
      </c>
      <c r="D26" s="37">
        <f t="shared" ref="D26:H26" si="7">SUM(D23:D25)</f>
        <v>0</v>
      </c>
      <c r="E26" s="37">
        <f t="shared" si="7"/>
        <v>0</v>
      </c>
      <c r="F26" s="37">
        <f t="shared" si="7"/>
        <v>0</v>
      </c>
      <c r="G26" s="37">
        <f t="shared" si="7"/>
        <v>0</v>
      </c>
      <c r="H26" s="37">
        <f t="shared" si="7"/>
        <v>0</v>
      </c>
      <c r="I26" s="37">
        <f t="shared" ref="I26:R26" si="8">SUM(I23:I25)</f>
        <v>0</v>
      </c>
      <c r="J26" s="37">
        <f t="shared" si="8"/>
        <v>0</v>
      </c>
      <c r="K26" s="37">
        <f t="shared" si="8"/>
        <v>48247.5</v>
      </c>
      <c r="L26" s="61">
        <f t="shared" ref="L26" si="9">SUM(L23:L25)</f>
        <v>13865</v>
      </c>
      <c r="M26" s="58">
        <f t="shared" si="8"/>
        <v>0</v>
      </c>
      <c r="N26" s="37">
        <f t="shared" si="8"/>
        <v>66880</v>
      </c>
      <c r="O26" s="37">
        <f t="shared" si="8"/>
        <v>33446.400000000001</v>
      </c>
      <c r="P26" s="37">
        <f t="shared" si="8"/>
        <v>35246</v>
      </c>
      <c r="Q26" s="37">
        <f t="shared" si="8"/>
        <v>35246</v>
      </c>
      <c r="R26" s="37">
        <f t="shared" si="8"/>
        <v>22800</v>
      </c>
      <c r="S26" s="54"/>
      <c r="T26" s="54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</row>
    <row r="27" spans="1:105" ht="15" customHeight="1" x14ac:dyDescent="0.2">
      <c r="A27" s="23">
        <v>5000</v>
      </c>
      <c r="B27" s="47" t="s">
        <v>36</v>
      </c>
      <c r="C27" s="50">
        <f t="shared" ref="C27:C38" si="10">SUM(D27:R27)</f>
        <v>0</v>
      </c>
      <c r="D27" s="36"/>
      <c r="E27" s="36"/>
      <c r="F27" s="36"/>
      <c r="G27" s="36"/>
      <c r="H27" s="36"/>
      <c r="I27" s="36"/>
      <c r="J27" s="36"/>
      <c r="K27" s="36"/>
      <c r="L27" s="57"/>
      <c r="M27" s="57"/>
      <c r="N27" s="36"/>
      <c r="O27" s="36"/>
      <c r="P27" s="36"/>
      <c r="Q27" s="36"/>
      <c r="R27" s="36"/>
      <c r="S27" s="53"/>
      <c r="T27" s="53"/>
    </row>
    <row r="28" spans="1:105" ht="15" customHeight="1" x14ac:dyDescent="0.2">
      <c r="A28" s="20" t="s">
        <v>37</v>
      </c>
      <c r="B28" s="4" t="s">
        <v>38</v>
      </c>
      <c r="C28" s="50">
        <f t="shared" si="10"/>
        <v>0</v>
      </c>
      <c r="D28" s="36"/>
      <c r="E28" s="36"/>
      <c r="F28" s="36"/>
      <c r="G28" s="36"/>
      <c r="H28" s="36"/>
      <c r="I28" s="36"/>
      <c r="J28" s="36"/>
      <c r="K28" s="36"/>
      <c r="L28" s="57"/>
      <c r="M28" s="57"/>
      <c r="N28" s="36"/>
      <c r="O28" s="36"/>
      <c r="P28" s="36"/>
      <c r="Q28" s="36"/>
      <c r="R28" s="36"/>
      <c r="S28" s="53"/>
      <c r="T28" s="53"/>
    </row>
    <row r="29" spans="1:105" ht="15" customHeight="1" x14ac:dyDescent="0.2">
      <c r="A29" s="20">
        <v>5020</v>
      </c>
      <c r="B29" s="4" t="s">
        <v>39</v>
      </c>
      <c r="C29" s="50">
        <f t="shared" si="10"/>
        <v>0</v>
      </c>
      <c r="D29" s="36"/>
      <c r="E29" s="36"/>
      <c r="F29" s="36"/>
      <c r="G29" s="36"/>
      <c r="H29" s="36"/>
      <c r="I29" s="36"/>
      <c r="J29" s="36"/>
      <c r="K29" s="36"/>
      <c r="L29" s="57"/>
      <c r="M29" s="57"/>
      <c r="N29" s="36"/>
      <c r="O29" s="36"/>
      <c r="P29" s="36"/>
      <c r="Q29" s="36"/>
      <c r="R29" s="36"/>
      <c r="S29" s="53"/>
      <c r="T29" s="53"/>
    </row>
    <row r="30" spans="1:105" ht="15" customHeight="1" x14ac:dyDescent="0.2">
      <c r="A30" s="20">
        <v>5290</v>
      </c>
      <c r="B30" s="4" t="s">
        <v>40</v>
      </c>
      <c r="C30" s="50">
        <f t="shared" si="10"/>
        <v>0</v>
      </c>
      <c r="D30" s="36"/>
      <c r="E30" s="36"/>
      <c r="F30" s="36"/>
      <c r="G30" s="36"/>
      <c r="H30" s="36"/>
      <c r="I30" s="36"/>
      <c r="J30" s="36"/>
      <c r="K30" s="36"/>
      <c r="L30" s="57"/>
      <c r="M30" s="57"/>
      <c r="N30" s="36"/>
      <c r="O30" s="36"/>
      <c r="P30" s="36"/>
      <c r="Q30" s="36"/>
      <c r="R30" s="36"/>
      <c r="S30" s="53"/>
      <c r="T30" s="53"/>
    </row>
    <row r="31" spans="1:105" ht="15" customHeight="1" x14ac:dyDescent="0.2">
      <c r="A31" s="20">
        <v>5210</v>
      </c>
      <c r="B31" s="4" t="s">
        <v>41</v>
      </c>
      <c r="C31" s="50">
        <f t="shared" si="10"/>
        <v>0</v>
      </c>
      <c r="D31" s="36"/>
      <c r="E31" s="36"/>
      <c r="F31" s="36"/>
      <c r="G31" s="36"/>
      <c r="H31" s="36"/>
      <c r="I31" s="36"/>
      <c r="J31" s="36"/>
      <c r="K31" s="36"/>
      <c r="L31" s="57"/>
      <c r="M31" s="57"/>
      <c r="N31" s="36"/>
      <c r="O31" s="36"/>
      <c r="P31" s="36"/>
      <c r="Q31" s="36"/>
      <c r="R31" s="36"/>
      <c r="S31" s="53"/>
      <c r="T31" s="53"/>
    </row>
    <row r="32" spans="1:105" ht="15" customHeight="1" x14ac:dyDescent="0.2">
      <c r="A32" s="20">
        <v>5400</v>
      </c>
      <c r="B32" s="4" t="s">
        <v>42</v>
      </c>
      <c r="C32" s="50">
        <f t="shared" si="10"/>
        <v>0</v>
      </c>
      <c r="D32" s="36"/>
      <c r="E32" s="36"/>
      <c r="F32" s="36"/>
      <c r="G32" s="36"/>
      <c r="H32" s="36"/>
      <c r="I32" s="36"/>
      <c r="J32" s="36"/>
      <c r="K32" s="36"/>
      <c r="L32" s="57"/>
      <c r="M32" s="57"/>
      <c r="N32" s="36"/>
      <c r="O32" s="36"/>
      <c r="P32" s="36"/>
      <c r="Q32" s="36"/>
      <c r="R32" s="36"/>
      <c r="S32" s="53"/>
      <c r="T32" s="53"/>
    </row>
    <row r="33" spans="1:105" ht="15" customHeight="1" x14ac:dyDescent="0.2">
      <c r="A33" s="20">
        <v>5401</v>
      </c>
      <c r="B33" s="4" t="s">
        <v>43</v>
      </c>
      <c r="C33" s="50">
        <f t="shared" si="10"/>
        <v>0</v>
      </c>
      <c r="D33" s="36"/>
      <c r="E33" s="36"/>
      <c r="F33" s="36"/>
      <c r="G33" s="36"/>
      <c r="H33" s="36"/>
      <c r="I33" s="36"/>
      <c r="J33" s="36"/>
      <c r="K33" s="36"/>
      <c r="L33" s="57"/>
      <c r="M33" s="57"/>
      <c r="N33" s="36"/>
      <c r="O33" s="36"/>
      <c r="P33" s="36"/>
      <c r="Q33" s="36"/>
      <c r="R33" s="36"/>
      <c r="S33" s="53"/>
      <c r="T33" s="53"/>
    </row>
    <row r="34" spans="1:105" ht="15" customHeight="1" x14ac:dyDescent="0.2">
      <c r="A34" s="20">
        <v>5420</v>
      </c>
      <c r="B34" s="4" t="s">
        <v>44</v>
      </c>
      <c r="C34" s="50">
        <f t="shared" si="10"/>
        <v>0</v>
      </c>
      <c r="D34" s="36"/>
      <c r="E34" s="36"/>
      <c r="F34" s="36"/>
      <c r="G34" s="36"/>
      <c r="H34" s="36"/>
      <c r="I34" s="36"/>
      <c r="J34" s="36"/>
      <c r="K34" s="36"/>
      <c r="L34" s="57"/>
      <c r="M34" s="57"/>
      <c r="N34" s="36"/>
      <c r="O34" s="36"/>
      <c r="P34" s="36"/>
      <c r="Q34" s="36"/>
      <c r="R34" s="36"/>
      <c r="S34" s="53"/>
      <c r="T34" s="53"/>
    </row>
    <row r="35" spans="1:105" ht="15" customHeight="1" x14ac:dyDescent="0.2">
      <c r="A35" s="20">
        <v>5800</v>
      </c>
      <c r="B35" s="4" t="s">
        <v>45</v>
      </c>
      <c r="C35" s="50">
        <f t="shared" si="10"/>
        <v>0</v>
      </c>
      <c r="D35" s="36"/>
      <c r="E35" s="36"/>
      <c r="F35" s="36"/>
      <c r="G35" s="36"/>
      <c r="H35" s="36"/>
      <c r="I35" s="36"/>
      <c r="J35" s="36"/>
      <c r="K35" s="36"/>
      <c r="L35" s="57"/>
      <c r="M35" s="57"/>
      <c r="N35" s="36"/>
      <c r="O35" s="36"/>
      <c r="P35" s="36"/>
      <c r="Q35" s="36"/>
      <c r="R35" s="36"/>
      <c r="S35" s="53"/>
      <c r="T35" s="53"/>
    </row>
    <row r="36" spans="1:105" ht="15" customHeight="1" x14ac:dyDescent="0.2">
      <c r="A36" s="40">
        <v>5920</v>
      </c>
      <c r="B36" s="4" t="s">
        <v>46</v>
      </c>
      <c r="C36" s="50">
        <f t="shared" si="10"/>
        <v>0</v>
      </c>
      <c r="D36" s="36"/>
      <c r="E36" s="36"/>
      <c r="F36" s="36"/>
      <c r="G36" s="36"/>
      <c r="H36" s="36"/>
      <c r="I36" s="36"/>
      <c r="J36" s="36"/>
      <c r="K36" s="36"/>
      <c r="L36" s="57"/>
      <c r="M36" s="57"/>
      <c r="N36" s="36"/>
      <c r="O36" s="36"/>
      <c r="P36" s="36"/>
      <c r="Q36" s="36"/>
      <c r="R36" s="36"/>
      <c r="S36" s="53"/>
      <c r="T36" s="53"/>
    </row>
    <row r="37" spans="1:105" ht="15" customHeight="1" x14ac:dyDescent="0.2">
      <c r="A37" s="20">
        <v>5990</v>
      </c>
      <c r="B37" s="4" t="s">
        <v>47</v>
      </c>
      <c r="C37" s="50">
        <f t="shared" si="10"/>
        <v>0</v>
      </c>
      <c r="D37" s="36"/>
      <c r="E37" s="36"/>
      <c r="F37" s="36"/>
      <c r="G37" s="36"/>
      <c r="H37" s="36"/>
      <c r="I37" s="36"/>
      <c r="J37" s="36"/>
      <c r="K37" s="36"/>
      <c r="L37" s="57"/>
      <c r="M37" s="57"/>
      <c r="N37" s="36"/>
      <c r="O37" s="36"/>
      <c r="P37" s="36"/>
      <c r="Q37" s="36"/>
      <c r="R37" s="36"/>
      <c r="S37" s="53"/>
      <c r="T37" s="53"/>
    </row>
    <row r="38" spans="1:105" ht="15" customHeight="1" x14ac:dyDescent="0.2">
      <c r="A38" s="20">
        <v>5992</v>
      </c>
      <c r="B38" s="4" t="s">
        <v>48</v>
      </c>
      <c r="C38" s="50">
        <f t="shared" si="10"/>
        <v>0</v>
      </c>
      <c r="D38" s="36"/>
      <c r="E38" s="36"/>
      <c r="F38" s="36"/>
      <c r="G38" s="36"/>
      <c r="H38" s="36"/>
      <c r="I38" s="36"/>
      <c r="J38" s="36"/>
      <c r="K38" s="36"/>
      <c r="L38" s="57"/>
      <c r="M38" s="57"/>
      <c r="N38" s="36"/>
      <c r="O38" s="36"/>
      <c r="P38" s="36"/>
      <c r="Q38" s="36"/>
      <c r="R38" s="36"/>
      <c r="S38" s="53"/>
      <c r="T38" s="53"/>
    </row>
    <row r="39" spans="1:105" s="16" customFormat="1" ht="15.75" x14ac:dyDescent="0.25">
      <c r="A39" s="6"/>
      <c r="B39" s="45" t="s">
        <v>49</v>
      </c>
      <c r="C39" s="51">
        <f>SUM(C27:C38)</f>
        <v>0</v>
      </c>
      <c r="D39" s="37">
        <f t="shared" ref="D39:H39" si="11">SUM(D27:D38)</f>
        <v>0</v>
      </c>
      <c r="E39" s="37">
        <f t="shared" si="11"/>
        <v>0</v>
      </c>
      <c r="F39" s="37">
        <f t="shared" si="11"/>
        <v>0</v>
      </c>
      <c r="G39" s="37">
        <f t="shared" si="11"/>
        <v>0</v>
      </c>
      <c r="H39" s="37">
        <f t="shared" si="11"/>
        <v>0</v>
      </c>
      <c r="I39" s="37">
        <f t="shared" ref="I39:R39" si="12">SUM(I27:I38)</f>
        <v>0</v>
      </c>
      <c r="J39" s="37">
        <f t="shared" si="12"/>
        <v>0</v>
      </c>
      <c r="K39" s="37">
        <f t="shared" si="12"/>
        <v>0</v>
      </c>
      <c r="L39" s="58">
        <f t="shared" si="12"/>
        <v>0</v>
      </c>
      <c r="M39" s="58">
        <f t="shared" si="12"/>
        <v>0</v>
      </c>
      <c r="N39" s="37">
        <f t="shared" si="12"/>
        <v>0</v>
      </c>
      <c r="O39" s="37">
        <f t="shared" si="12"/>
        <v>0</v>
      </c>
      <c r="P39" s="37">
        <f t="shared" si="12"/>
        <v>0</v>
      </c>
      <c r="Q39" s="37">
        <f t="shared" si="12"/>
        <v>0</v>
      </c>
      <c r="R39" s="37">
        <f t="shared" si="12"/>
        <v>0</v>
      </c>
      <c r="S39" s="54"/>
      <c r="T39" s="54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</row>
    <row r="40" spans="1:105" ht="15" customHeight="1" x14ac:dyDescent="0.2">
      <c r="A40" s="41">
        <v>6040</v>
      </c>
      <c r="B40" s="47" t="s">
        <v>50</v>
      </c>
      <c r="C40" s="50">
        <f>SUM(D40:R40)</f>
        <v>0</v>
      </c>
      <c r="D40" s="36"/>
      <c r="E40" s="36"/>
      <c r="F40" s="36"/>
      <c r="G40" s="36"/>
      <c r="H40" s="36"/>
      <c r="I40" s="36"/>
      <c r="J40" s="36"/>
      <c r="K40" s="36"/>
      <c r="L40" s="57"/>
      <c r="M40" s="57"/>
      <c r="N40" s="36"/>
      <c r="O40" s="36"/>
      <c r="P40" s="36"/>
      <c r="Q40" s="36"/>
      <c r="R40" s="36"/>
      <c r="S40" s="53"/>
      <c r="T40" s="53"/>
    </row>
    <row r="41" spans="1:105" ht="15" customHeight="1" x14ac:dyDescent="0.2">
      <c r="A41" s="20">
        <v>6010</v>
      </c>
      <c r="B41" s="4" t="s">
        <v>51</v>
      </c>
      <c r="C41" s="50">
        <f>SUM(D41:R41)</f>
        <v>0</v>
      </c>
      <c r="D41" s="36"/>
      <c r="E41" s="36"/>
      <c r="F41" s="36"/>
      <c r="G41" s="36"/>
      <c r="H41" s="36"/>
      <c r="I41" s="36"/>
      <c r="J41" s="36"/>
      <c r="K41" s="36"/>
      <c r="L41" s="57"/>
      <c r="M41" s="57"/>
      <c r="N41" s="36"/>
      <c r="O41" s="36"/>
      <c r="P41" s="36"/>
      <c r="Q41" s="36"/>
      <c r="R41" s="36"/>
      <c r="S41" s="53"/>
      <c r="T41" s="53"/>
    </row>
    <row r="42" spans="1:105" ht="15" customHeight="1" x14ac:dyDescent="0.2">
      <c r="A42" s="20"/>
      <c r="B42" s="4"/>
      <c r="C42" s="50">
        <f>SUM(D42:R42)</f>
        <v>0</v>
      </c>
      <c r="D42" s="36"/>
      <c r="E42" s="36"/>
      <c r="F42" s="36"/>
      <c r="G42" s="36"/>
      <c r="H42" s="36"/>
      <c r="I42" s="36"/>
      <c r="J42" s="36"/>
      <c r="K42" s="36"/>
      <c r="L42" s="57"/>
      <c r="M42" s="57"/>
      <c r="N42" s="36"/>
      <c r="O42" s="36"/>
      <c r="P42" s="36"/>
      <c r="Q42" s="36"/>
      <c r="R42" s="36"/>
      <c r="S42" s="53"/>
      <c r="T42" s="53"/>
    </row>
    <row r="43" spans="1:105" ht="15" customHeight="1" x14ac:dyDescent="0.2">
      <c r="A43" s="20"/>
      <c r="B43" s="4"/>
      <c r="C43" s="50">
        <f>SUM(D43:R43)</f>
        <v>0</v>
      </c>
      <c r="D43" s="36"/>
      <c r="E43" s="36"/>
      <c r="F43" s="36"/>
      <c r="G43" s="36"/>
      <c r="H43" s="36"/>
      <c r="I43" s="36"/>
      <c r="J43" s="36"/>
      <c r="K43" s="36"/>
      <c r="L43" s="57"/>
      <c r="M43" s="57"/>
      <c r="N43" s="36"/>
      <c r="O43" s="36"/>
      <c r="P43" s="36"/>
      <c r="Q43" s="36"/>
      <c r="R43" s="36"/>
      <c r="S43" s="53"/>
      <c r="T43" s="53"/>
    </row>
    <row r="44" spans="1:105" s="16" customFormat="1" ht="15.75" x14ac:dyDescent="0.25">
      <c r="A44" s="6"/>
      <c r="B44" s="45" t="s">
        <v>52</v>
      </c>
      <c r="C44" s="51">
        <f>SUM(C40:C43)</f>
        <v>0</v>
      </c>
      <c r="D44" s="37">
        <f>SUM(D40:D43)</f>
        <v>0</v>
      </c>
      <c r="E44" s="37">
        <f t="shared" ref="E44:R44" si="13">SUM(E40:E43)</f>
        <v>0</v>
      </c>
      <c r="F44" s="37">
        <f t="shared" si="13"/>
        <v>0</v>
      </c>
      <c r="G44" s="37">
        <f t="shared" si="13"/>
        <v>0</v>
      </c>
      <c r="H44" s="37">
        <f t="shared" si="13"/>
        <v>0</v>
      </c>
      <c r="I44" s="37">
        <f t="shared" si="13"/>
        <v>0</v>
      </c>
      <c r="J44" s="37">
        <f t="shared" si="13"/>
        <v>0</v>
      </c>
      <c r="K44" s="37">
        <f t="shared" si="13"/>
        <v>0</v>
      </c>
      <c r="L44" s="58">
        <f t="shared" si="13"/>
        <v>0</v>
      </c>
      <c r="M44" s="58">
        <f t="shared" si="13"/>
        <v>0</v>
      </c>
      <c r="N44" s="37">
        <f t="shared" si="13"/>
        <v>0</v>
      </c>
      <c r="O44" s="37">
        <f t="shared" si="13"/>
        <v>0</v>
      </c>
      <c r="P44" s="37">
        <f t="shared" si="13"/>
        <v>0</v>
      </c>
      <c r="Q44" s="37">
        <f t="shared" si="13"/>
        <v>0</v>
      </c>
      <c r="R44" s="37">
        <f t="shared" si="13"/>
        <v>0</v>
      </c>
      <c r="S44" s="54"/>
      <c r="T44" s="54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</row>
    <row r="45" spans="1:105" ht="15" customHeight="1" x14ac:dyDescent="0.2">
      <c r="A45" s="23">
        <v>5970</v>
      </c>
      <c r="B45" s="4" t="s">
        <v>53</v>
      </c>
      <c r="C45" s="50">
        <f t="shared" ref="C45:C74" si="14">SUM(D45:R45)</f>
        <v>0</v>
      </c>
      <c r="D45" s="36"/>
      <c r="E45" s="36"/>
      <c r="F45" s="36"/>
      <c r="G45" s="36"/>
      <c r="H45" s="36"/>
      <c r="I45" s="36"/>
      <c r="J45" s="36"/>
      <c r="K45" s="36"/>
      <c r="L45" s="57"/>
      <c r="M45" s="57"/>
      <c r="N45" s="36"/>
      <c r="O45" s="36"/>
      <c r="P45" s="36"/>
      <c r="Q45" s="36"/>
      <c r="R45" s="36"/>
      <c r="S45" s="53"/>
      <c r="T45" s="53"/>
    </row>
    <row r="46" spans="1:105" ht="15" customHeight="1" x14ac:dyDescent="0.2">
      <c r="A46" s="40">
        <v>6300</v>
      </c>
      <c r="B46" s="48" t="s">
        <v>54</v>
      </c>
      <c r="C46" s="50">
        <f t="shared" si="14"/>
        <v>33050</v>
      </c>
      <c r="D46" s="36"/>
      <c r="E46" s="36"/>
      <c r="F46" s="36">
        <v>33050</v>
      </c>
      <c r="G46" s="36"/>
      <c r="H46" s="36"/>
      <c r="I46" s="36"/>
      <c r="J46" s="36"/>
      <c r="K46" s="36"/>
      <c r="L46" s="57"/>
      <c r="M46" s="57"/>
      <c r="N46" s="36"/>
      <c r="O46" s="36"/>
      <c r="P46" s="36"/>
      <c r="Q46" s="36"/>
      <c r="R46" s="36"/>
      <c r="S46" s="53"/>
      <c r="T46" s="53"/>
    </row>
    <row r="47" spans="1:105" ht="15" customHeight="1" x14ac:dyDescent="0.2">
      <c r="A47" s="20">
        <v>6340</v>
      </c>
      <c r="B47" s="4" t="s">
        <v>55</v>
      </c>
      <c r="C47" s="50">
        <f t="shared" si="14"/>
        <v>0</v>
      </c>
      <c r="D47" s="36"/>
      <c r="E47" s="36"/>
      <c r="F47" s="36"/>
      <c r="G47" s="36"/>
      <c r="H47" s="36"/>
      <c r="I47" s="36"/>
      <c r="J47" s="36"/>
      <c r="K47" s="36"/>
      <c r="L47" s="57"/>
      <c r="M47" s="57"/>
      <c r="N47" s="36"/>
      <c r="O47" s="36"/>
      <c r="P47" s="36"/>
      <c r="Q47" s="36"/>
      <c r="R47" s="36"/>
      <c r="S47" s="53"/>
      <c r="T47" s="53"/>
    </row>
    <row r="48" spans="1:105" ht="15" customHeight="1" x14ac:dyDescent="0.2">
      <c r="A48" s="20">
        <v>6360</v>
      </c>
      <c r="B48" s="4" t="s">
        <v>56</v>
      </c>
      <c r="C48" s="50">
        <f t="shared" si="14"/>
        <v>0</v>
      </c>
      <c r="D48" s="36"/>
      <c r="E48" s="36"/>
      <c r="F48" s="36"/>
      <c r="G48" s="36"/>
      <c r="H48" s="36"/>
      <c r="I48" s="36"/>
      <c r="J48" s="36"/>
      <c r="K48" s="36"/>
      <c r="L48" s="57"/>
      <c r="M48" s="57"/>
      <c r="N48" s="36"/>
      <c r="O48" s="36"/>
      <c r="P48" s="36"/>
      <c r="Q48" s="36"/>
      <c r="R48" s="36"/>
      <c r="S48" s="53"/>
      <c r="T48" s="53"/>
    </row>
    <row r="49" spans="1:20" ht="15" customHeight="1" x14ac:dyDescent="0.2">
      <c r="A49" s="20">
        <v>6390</v>
      </c>
      <c r="B49" s="4" t="s">
        <v>57</v>
      </c>
      <c r="C49" s="50">
        <f t="shared" si="14"/>
        <v>0</v>
      </c>
      <c r="D49" s="36"/>
      <c r="E49" s="36"/>
      <c r="F49" s="36"/>
      <c r="G49" s="36"/>
      <c r="H49" s="36"/>
      <c r="I49" s="36"/>
      <c r="J49" s="36"/>
      <c r="K49" s="36"/>
      <c r="L49" s="57"/>
      <c r="M49" s="57"/>
      <c r="N49" s="36"/>
      <c r="O49" s="36"/>
      <c r="P49" s="36"/>
      <c r="Q49" s="36"/>
      <c r="R49" s="36"/>
      <c r="S49" s="53"/>
      <c r="T49" s="53"/>
    </row>
    <row r="50" spans="1:20" ht="15" customHeight="1" x14ac:dyDescent="0.2">
      <c r="A50" s="20">
        <v>6430</v>
      </c>
      <c r="B50" s="4" t="s">
        <v>58</v>
      </c>
      <c r="C50" s="50">
        <f t="shared" si="14"/>
        <v>0</v>
      </c>
      <c r="D50" s="36"/>
      <c r="E50" s="36"/>
      <c r="F50" s="36"/>
      <c r="G50" s="36"/>
      <c r="H50" s="36"/>
      <c r="I50" s="36"/>
      <c r="J50" s="36"/>
      <c r="K50" s="36"/>
      <c r="L50" s="57"/>
      <c r="M50" s="57"/>
      <c r="N50" s="36"/>
      <c r="O50" s="36"/>
      <c r="P50" s="36"/>
      <c r="Q50" s="36"/>
      <c r="R50" s="36"/>
      <c r="S50" s="53"/>
      <c r="T50" s="53"/>
    </row>
    <row r="51" spans="1:20" ht="15" customHeight="1" x14ac:dyDescent="0.2">
      <c r="A51" s="20">
        <v>6440</v>
      </c>
      <c r="B51" s="4" t="s">
        <v>59</v>
      </c>
      <c r="C51" s="50">
        <f t="shared" si="14"/>
        <v>0</v>
      </c>
      <c r="D51" s="36"/>
      <c r="E51" s="36"/>
      <c r="F51" s="36"/>
      <c r="G51" s="36"/>
      <c r="H51" s="36"/>
      <c r="I51" s="36"/>
      <c r="J51" s="36"/>
      <c r="K51" s="36"/>
      <c r="L51" s="57"/>
      <c r="M51" s="57"/>
      <c r="N51" s="36"/>
      <c r="O51" s="36"/>
      <c r="P51" s="36"/>
      <c r="Q51" s="36"/>
      <c r="R51" s="36"/>
      <c r="S51" s="53"/>
      <c r="T51" s="53"/>
    </row>
    <row r="52" spans="1:20" ht="15" customHeight="1" x14ac:dyDescent="0.2">
      <c r="A52" s="20">
        <v>6490</v>
      </c>
      <c r="B52" s="4" t="s">
        <v>60</v>
      </c>
      <c r="C52" s="50">
        <f t="shared" si="14"/>
        <v>0</v>
      </c>
      <c r="D52" s="36"/>
      <c r="E52" s="36"/>
      <c r="F52" s="36"/>
      <c r="G52" s="36"/>
      <c r="H52" s="36"/>
      <c r="I52" s="36"/>
      <c r="J52" s="36"/>
      <c r="K52" s="36"/>
      <c r="L52" s="57"/>
      <c r="M52" s="57"/>
      <c r="N52" s="36"/>
      <c r="O52" s="36"/>
      <c r="P52" s="36"/>
      <c r="Q52" s="36"/>
      <c r="R52" s="36"/>
      <c r="S52" s="53"/>
      <c r="T52" s="53"/>
    </row>
    <row r="53" spans="1:20" ht="15" customHeight="1" x14ac:dyDescent="0.2">
      <c r="A53" s="20">
        <v>6551</v>
      </c>
      <c r="B53" s="4" t="s">
        <v>61</v>
      </c>
      <c r="C53" s="50">
        <f t="shared" si="14"/>
        <v>0</v>
      </c>
      <c r="D53" s="36"/>
      <c r="E53" s="36"/>
      <c r="F53" s="36"/>
      <c r="G53" s="36"/>
      <c r="H53" s="36"/>
      <c r="I53" s="36"/>
      <c r="J53" s="36"/>
      <c r="K53" s="36"/>
      <c r="L53" s="57"/>
      <c r="M53" s="57"/>
      <c r="N53" s="36"/>
      <c r="O53" s="36"/>
      <c r="P53" s="36"/>
      <c r="Q53" s="36"/>
      <c r="R53" s="36"/>
      <c r="S53" s="53"/>
      <c r="T53" s="53"/>
    </row>
    <row r="54" spans="1:20" ht="15" customHeight="1" x14ac:dyDescent="0.2">
      <c r="A54" s="21">
        <v>6560</v>
      </c>
      <c r="B54" s="4" t="s">
        <v>62</v>
      </c>
      <c r="C54" s="50">
        <f t="shared" si="14"/>
        <v>2000</v>
      </c>
      <c r="D54" s="36"/>
      <c r="E54" s="36"/>
      <c r="F54" s="36"/>
      <c r="G54" s="36"/>
      <c r="H54" s="36"/>
      <c r="I54" s="36">
        <v>2000</v>
      </c>
      <c r="J54" s="36"/>
      <c r="K54" s="36"/>
      <c r="L54" s="57"/>
      <c r="M54" s="57"/>
      <c r="N54" s="36"/>
      <c r="O54" s="36"/>
      <c r="P54" s="36"/>
      <c r="Q54" s="36"/>
      <c r="R54" s="36"/>
      <c r="S54" s="53"/>
      <c r="T54" s="53"/>
    </row>
    <row r="55" spans="1:20" ht="15" customHeight="1" x14ac:dyDescent="0.2">
      <c r="A55" s="20">
        <v>6690</v>
      </c>
      <c r="B55" s="4" t="s">
        <v>63</v>
      </c>
      <c r="C55" s="50">
        <f t="shared" si="14"/>
        <v>0</v>
      </c>
      <c r="D55" s="36"/>
      <c r="E55" s="36"/>
      <c r="F55" s="36"/>
      <c r="G55" s="36"/>
      <c r="H55" s="36"/>
      <c r="I55" s="36"/>
      <c r="J55" s="36"/>
      <c r="K55" s="36"/>
      <c r="L55" s="57"/>
      <c r="M55" s="57"/>
      <c r="N55" s="36"/>
      <c r="O55" s="36"/>
      <c r="P55" s="36"/>
      <c r="Q55" s="36"/>
      <c r="R55" s="36"/>
      <c r="S55" s="53"/>
      <c r="T55" s="53"/>
    </row>
    <row r="56" spans="1:20" ht="15" customHeight="1" x14ac:dyDescent="0.2">
      <c r="A56" s="20">
        <v>6701</v>
      </c>
      <c r="B56" s="4" t="s">
        <v>64</v>
      </c>
      <c r="C56" s="50">
        <f t="shared" si="14"/>
        <v>0</v>
      </c>
      <c r="D56" s="36"/>
      <c r="E56" s="36"/>
      <c r="F56" s="36"/>
      <c r="G56" s="36"/>
      <c r="H56" s="36"/>
      <c r="I56" s="36"/>
      <c r="J56" s="36"/>
      <c r="K56" s="36"/>
      <c r="L56" s="57"/>
      <c r="M56" s="57"/>
      <c r="N56" s="36"/>
      <c r="O56" s="36"/>
      <c r="P56" s="36"/>
      <c r="Q56" s="36"/>
      <c r="R56" s="36"/>
      <c r="S56" s="53"/>
      <c r="T56" s="53"/>
    </row>
    <row r="57" spans="1:20" ht="15" customHeight="1" x14ac:dyDescent="0.2">
      <c r="A57" s="40">
        <v>6705</v>
      </c>
      <c r="B57" s="4" t="s">
        <v>65</v>
      </c>
      <c r="C57" s="50">
        <f t="shared" si="14"/>
        <v>0</v>
      </c>
      <c r="D57" s="36"/>
      <c r="E57" s="36"/>
      <c r="F57" s="36"/>
      <c r="G57" s="36"/>
      <c r="H57" s="36"/>
      <c r="I57" s="36"/>
      <c r="J57" s="36"/>
      <c r="K57" s="36"/>
      <c r="L57" s="57"/>
      <c r="M57" s="57"/>
      <c r="N57" s="36"/>
      <c r="O57" s="36"/>
      <c r="P57" s="36"/>
      <c r="Q57" s="36"/>
      <c r="R57" s="36"/>
      <c r="S57" s="53"/>
      <c r="T57" s="53"/>
    </row>
    <row r="58" spans="1:20" ht="15" customHeight="1" x14ac:dyDescent="0.2">
      <c r="A58" s="40">
        <v>6790</v>
      </c>
      <c r="B58" s="4" t="s">
        <v>66</v>
      </c>
      <c r="C58" s="50">
        <f t="shared" si="14"/>
        <v>0</v>
      </c>
      <c r="D58" s="36"/>
      <c r="E58" s="36"/>
      <c r="F58" s="36"/>
      <c r="G58" s="36"/>
      <c r="H58" s="36"/>
      <c r="I58" s="36"/>
      <c r="J58" s="36"/>
      <c r="K58" s="36"/>
      <c r="L58" s="57"/>
      <c r="M58" s="57"/>
      <c r="N58" s="36"/>
      <c r="O58" s="36"/>
      <c r="P58" s="36"/>
      <c r="Q58" s="36"/>
      <c r="R58" s="36"/>
      <c r="S58" s="53"/>
      <c r="T58" s="53"/>
    </row>
    <row r="59" spans="1:20" ht="15" customHeight="1" x14ac:dyDescent="0.2">
      <c r="A59" s="21">
        <v>6800</v>
      </c>
      <c r="B59" s="4" t="s">
        <v>67</v>
      </c>
      <c r="C59" s="50">
        <f t="shared" si="14"/>
        <v>0</v>
      </c>
      <c r="D59" s="36"/>
      <c r="E59" s="36"/>
      <c r="F59" s="36"/>
      <c r="G59" s="36"/>
      <c r="H59" s="36"/>
      <c r="I59" s="36"/>
      <c r="J59" s="36"/>
      <c r="K59" s="36"/>
      <c r="L59" s="57"/>
      <c r="M59" s="57"/>
      <c r="N59" s="36"/>
      <c r="O59" s="36"/>
      <c r="P59" s="36"/>
      <c r="Q59" s="36"/>
      <c r="R59" s="36"/>
      <c r="S59" s="53"/>
      <c r="T59" s="53"/>
    </row>
    <row r="60" spans="1:20" ht="15" customHeight="1" x14ac:dyDescent="0.2">
      <c r="A60" s="21">
        <v>6820</v>
      </c>
      <c r="B60" s="4" t="s">
        <v>68</v>
      </c>
      <c r="C60" s="50">
        <f t="shared" si="14"/>
        <v>0</v>
      </c>
      <c r="D60" s="36"/>
      <c r="E60" s="36"/>
      <c r="F60" s="36"/>
      <c r="G60" s="36"/>
      <c r="H60" s="36"/>
      <c r="I60" s="36"/>
      <c r="J60" s="36"/>
      <c r="K60" s="36"/>
      <c r="L60" s="57"/>
      <c r="M60" s="57"/>
      <c r="N60" s="36"/>
      <c r="O60" s="36"/>
      <c r="P60" s="36"/>
      <c r="Q60" s="36"/>
      <c r="R60" s="36"/>
      <c r="S60" s="53"/>
      <c r="T60" s="53"/>
    </row>
    <row r="61" spans="1:20" ht="15" customHeight="1" x14ac:dyDescent="0.2">
      <c r="A61" s="21">
        <v>6840</v>
      </c>
      <c r="B61" s="4" t="s">
        <v>69</v>
      </c>
      <c r="C61" s="50">
        <f t="shared" si="14"/>
        <v>0</v>
      </c>
      <c r="D61" s="36"/>
      <c r="E61" s="36"/>
      <c r="F61" s="36"/>
      <c r="G61" s="36"/>
      <c r="H61" s="36"/>
      <c r="I61" s="36"/>
      <c r="J61" s="36"/>
      <c r="K61" s="36"/>
      <c r="L61" s="57"/>
      <c r="M61" s="57"/>
      <c r="N61" s="36"/>
      <c r="O61" s="36"/>
      <c r="P61" s="36"/>
      <c r="Q61" s="36"/>
      <c r="R61" s="36"/>
      <c r="S61" s="53"/>
      <c r="T61" s="53"/>
    </row>
    <row r="62" spans="1:20" ht="15" customHeight="1" x14ac:dyDescent="0.2">
      <c r="A62" s="42">
        <v>6860</v>
      </c>
      <c r="B62" s="4" t="s">
        <v>70</v>
      </c>
      <c r="C62" s="50">
        <f t="shared" si="14"/>
        <v>7500</v>
      </c>
      <c r="D62" s="36">
        <v>2000</v>
      </c>
      <c r="E62" s="36"/>
      <c r="F62" s="36"/>
      <c r="G62" s="36">
        <f>5*800</f>
        <v>4000</v>
      </c>
      <c r="H62" s="36">
        <v>1500</v>
      </c>
      <c r="I62" s="36"/>
      <c r="J62" s="36"/>
      <c r="K62" s="36"/>
      <c r="L62" s="57"/>
      <c r="M62" s="57"/>
      <c r="N62" s="36"/>
      <c r="O62" s="36"/>
      <c r="P62" s="36"/>
      <c r="Q62" s="36"/>
      <c r="R62" s="36"/>
      <c r="S62" s="53"/>
      <c r="T62" s="53"/>
    </row>
    <row r="63" spans="1:20" ht="15" customHeight="1" x14ac:dyDescent="0.2">
      <c r="A63" s="21">
        <v>6890</v>
      </c>
      <c r="B63" s="4" t="s">
        <v>71</v>
      </c>
      <c r="C63" s="50">
        <f t="shared" si="14"/>
        <v>2000</v>
      </c>
      <c r="D63" s="36"/>
      <c r="E63" s="36"/>
      <c r="F63" s="36">
        <v>2000</v>
      </c>
      <c r="G63" s="36"/>
      <c r="H63" s="36"/>
      <c r="I63" s="36"/>
      <c r="J63" s="36"/>
      <c r="K63" s="36"/>
      <c r="L63" s="57"/>
      <c r="M63" s="57"/>
      <c r="N63" s="36"/>
      <c r="O63" s="36"/>
      <c r="P63" s="36"/>
      <c r="Q63" s="36"/>
      <c r="R63" s="36"/>
      <c r="S63" s="53"/>
      <c r="T63" s="53"/>
    </row>
    <row r="64" spans="1:20" ht="15" customHeight="1" x14ac:dyDescent="0.2">
      <c r="A64" s="20">
        <v>6900</v>
      </c>
      <c r="B64" s="4" t="s">
        <v>72</v>
      </c>
      <c r="C64" s="50">
        <f t="shared" si="14"/>
        <v>0</v>
      </c>
      <c r="D64" s="36"/>
      <c r="E64" s="36"/>
      <c r="F64" s="36"/>
      <c r="G64" s="36"/>
      <c r="H64" s="36"/>
      <c r="I64" s="36"/>
      <c r="J64" s="36"/>
      <c r="K64" s="36"/>
      <c r="L64" s="57"/>
      <c r="M64" s="57"/>
      <c r="N64" s="36"/>
      <c r="O64" s="36"/>
      <c r="P64" s="36"/>
      <c r="Q64" s="36"/>
      <c r="R64" s="36"/>
      <c r="S64" s="53"/>
      <c r="T64" s="53"/>
    </row>
    <row r="65" spans="1:105" ht="15" customHeight="1" x14ac:dyDescent="0.2">
      <c r="A65" s="20">
        <v>6940</v>
      </c>
      <c r="B65" s="4" t="s">
        <v>73</v>
      </c>
      <c r="C65" s="50">
        <f t="shared" si="14"/>
        <v>2000</v>
      </c>
      <c r="D65" s="36"/>
      <c r="E65" s="36"/>
      <c r="F65" s="36">
        <v>2000</v>
      </c>
      <c r="G65" s="36"/>
      <c r="H65" s="36"/>
      <c r="I65" s="36"/>
      <c r="J65" s="36"/>
      <c r="K65" s="36"/>
      <c r="L65" s="57"/>
      <c r="M65" s="57"/>
      <c r="N65" s="36"/>
      <c r="O65" s="36"/>
      <c r="P65" s="36"/>
      <c r="Q65" s="36"/>
      <c r="R65" s="36"/>
      <c r="S65" s="53"/>
      <c r="T65" s="53"/>
    </row>
    <row r="66" spans="1:105" ht="15" customHeight="1" x14ac:dyDescent="0.2">
      <c r="A66" s="20">
        <v>7090</v>
      </c>
      <c r="B66" s="4" t="s">
        <v>74</v>
      </c>
      <c r="C66" s="50">
        <f t="shared" si="14"/>
        <v>0</v>
      </c>
      <c r="D66" s="36"/>
      <c r="E66" s="36"/>
      <c r="F66" s="36"/>
      <c r="G66" s="36"/>
      <c r="H66" s="36"/>
      <c r="I66" s="36"/>
      <c r="J66" s="36"/>
      <c r="K66" s="36"/>
      <c r="L66" s="57"/>
      <c r="M66" s="57"/>
      <c r="N66" s="36"/>
      <c r="O66" s="36"/>
      <c r="P66" s="36"/>
      <c r="Q66" s="36"/>
      <c r="R66" s="36"/>
      <c r="S66" s="53"/>
      <c r="T66" s="53"/>
    </row>
    <row r="67" spans="1:105" ht="15" customHeight="1" x14ac:dyDescent="0.2">
      <c r="A67" s="20">
        <v>7100</v>
      </c>
      <c r="B67" s="4" t="s">
        <v>75</v>
      </c>
      <c r="C67" s="50">
        <f t="shared" si="14"/>
        <v>0</v>
      </c>
      <c r="D67" s="36"/>
      <c r="E67" s="36"/>
      <c r="F67" s="36"/>
      <c r="G67" s="36"/>
      <c r="H67" s="36"/>
      <c r="I67" s="36"/>
      <c r="J67" s="36"/>
      <c r="K67" s="36"/>
      <c r="L67" s="57"/>
      <c r="M67" s="57"/>
      <c r="N67" s="36"/>
      <c r="O67" s="36"/>
      <c r="P67" s="36"/>
      <c r="Q67" s="36"/>
      <c r="R67" s="36"/>
      <c r="S67" s="53"/>
      <c r="T67" s="53"/>
    </row>
    <row r="68" spans="1:105" ht="15" customHeight="1" x14ac:dyDescent="0.2">
      <c r="A68" s="40">
        <v>7140</v>
      </c>
      <c r="B68" s="4" t="s">
        <v>76</v>
      </c>
      <c r="C68" s="50">
        <f t="shared" si="14"/>
        <v>22000</v>
      </c>
      <c r="D68" s="36">
        <v>6000</v>
      </c>
      <c r="E68" s="36">
        <v>2000</v>
      </c>
      <c r="F68" s="36"/>
      <c r="G68" s="36"/>
      <c r="H68" s="36"/>
      <c r="I68" s="36">
        <v>14000</v>
      </c>
      <c r="J68" s="36"/>
      <c r="K68" s="36"/>
      <c r="L68" s="57"/>
      <c r="M68" s="57"/>
      <c r="N68" s="36"/>
      <c r="O68" s="36"/>
      <c r="P68" s="36"/>
      <c r="Q68" s="36"/>
      <c r="R68" s="36"/>
      <c r="S68" s="53"/>
      <c r="T68" s="53"/>
    </row>
    <row r="69" spans="1:105" ht="15" customHeight="1" x14ac:dyDescent="0.2">
      <c r="A69" s="20">
        <v>7320</v>
      </c>
      <c r="B69" s="4" t="s">
        <v>77</v>
      </c>
      <c r="C69" s="50">
        <f t="shared" si="14"/>
        <v>0</v>
      </c>
      <c r="D69" s="36"/>
      <c r="E69" s="36"/>
      <c r="F69" s="36"/>
      <c r="G69" s="36"/>
      <c r="H69" s="36"/>
      <c r="I69" s="36"/>
      <c r="J69" s="36"/>
      <c r="K69" s="36"/>
      <c r="L69" s="57"/>
      <c r="M69" s="57"/>
      <c r="N69" s="36"/>
      <c r="O69" s="36"/>
      <c r="P69" s="36"/>
      <c r="Q69" s="36"/>
      <c r="R69" s="36"/>
      <c r="S69" s="53"/>
      <c r="T69" s="53"/>
    </row>
    <row r="70" spans="1:105" ht="15" customHeight="1" x14ac:dyDescent="0.2">
      <c r="A70" s="20">
        <v>7400</v>
      </c>
      <c r="B70" s="4" t="s">
        <v>78</v>
      </c>
      <c r="C70" s="50">
        <f t="shared" si="14"/>
        <v>0</v>
      </c>
      <c r="D70" s="36"/>
      <c r="E70" s="36"/>
      <c r="F70" s="36"/>
      <c r="G70" s="36"/>
      <c r="H70" s="36"/>
      <c r="I70" s="36"/>
      <c r="J70" s="36"/>
      <c r="K70" s="36"/>
      <c r="L70" s="57"/>
      <c r="M70" s="57"/>
      <c r="N70" s="36"/>
      <c r="O70" s="36"/>
      <c r="P70" s="36"/>
      <c r="Q70" s="36"/>
      <c r="R70" s="36"/>
      <c r="S70" s="53"/>
      <c r="T70" s="53"/>
    </row>
    <row r="71" spans="1:105" ht="15" customHeight="1" x14ac:dyDescent="0.2">
      <c r="A71" s="20">
        <v>7410</v>
      </c>
      <c r="B71" s="4" t="s">
        <v>79</v>
      </c>
      <c r="C71" s="50">
        <f t="shared" si="14"/>
        <v>0</v>
      </c>
      <c r="D71" s="36"/>
      <c r="E71" s="36"/>
      <c r="F71" s="36"/>
      <c r="G71" s="36"/>
      <c r="H71" s="36"/>
      <c r="I71" s="36"/>
      <c r="J71" s="36"/>
      <c r="K71" s="36"/>
      <c r="L71" s="57"/>
      <c r="M71" s="57"/>
      <c r="N71" s="36"/>
      <c r="O71" s="36"/>
      <c r="P71" s="36"/>
      <c r="Q71" s="36"/>
      <c r="R71" s="36"/>
      <c r="S71" s="53"/>
      <c r="T71" s="53"/>
    </row>
    <row r="72" spans="1:105" ht="15" customHeight="1" x14ac:dyDescent="0.2">
      <c r="A72" s="28">
        <v>7500</v>
      </c>
      <c r="B72" s="29" t="s">
        <v>80</v>
      </c>
      <c r="C72" s="50">
        <f t="shared" si="14"/>
        <v>0</v>
      </c>
      <c r="D72" s="36"/>
      <c r="E72" s="36"/>
      <c r="F72" s="36"/>
      <c r="G72" s="36"/>
      <c r="H72" s="36"/>
      <c r="I72" s="36"/>
      <c r="J72" s="36"/>
      <c r="K72" s="36"/>
      <c r="L72" s="57"/>
      <c r="M72" s="57" t="s">
        <v>81</v>
      </c>
      <c r="N72" s="36"/>
      <c r="O72" s="36"/>
      <c r="P72" s="36"/>
      <c r="Q72" s="36"/>
      <c r="R72" s="36"/>
      <c r="S72" s="53"/>
      <c r="T72" s="53"/>
    </row>
    <row r="73" spans="1:105" ht="15" customHeight="1" x14ac:dyDescent="0.2">
      <c r="A73" s="20">
        <v>7770</v>
      </c>
      <c r="B73" s="4" t="s">
        <v>82</v>
      </c>
      <c r="C73" s="50">
        <f t="shared" si="14"/>
        <v>0</v>
      </c>
      <c r="D73" s="36"/>
      <c r="E73" s="36"/>
      <c r="F73" s="36"/>
      <c r="G73" s="36"/>
      <c r="H73" s="36"/>
      <c r="I73" s="36"/>
      <c r="J73" s="36"/>
      <c r="K73" s="36"/>
      <c r="L73" s="57"/>
      <c r="M73" s="57"/>
      <c r="N73" s="36"/>
      <c r="O73" s="36"/>
      <c r="P73" s="36"/>
      <c r="Q73" s="36"/>
      <c r="R73" s="36"/>
      <c r="S73" s="53"/>
      <c r="T73" s="53"/>
    </row>
    <row r="74" spans="1:105" ht="15" customHeight="1" x14ac:dyDescent="0.2">
      <c r="A74" s="20">
        <v>7790</v>
      </c>
      <c r="B74" s="4" t="s">
        <v>83</v>
      </c>
      <c r="C74" s="50">
        <f t="shared" si="14"/>
        <v>0</v>
      </c>
      <c r="D74" s="36"/>
      <c r="E74" s="36"/>
      <c r="F74" s="36"/>
      <c r="G74" s="36"/>
      <c r="H74" s="36"/>
      <c r="I74" s="36"/>
      <c r="J74" s="36"/>
      <c r="K74" s="36"/>
      <c r="L74" s="57"/>
      <c r="M74" s="57"/>
      <c r="N74" s="36"/>
      <c r="O74" s="36"/>
      <c r="P74" s="36"/>
      <c r="Q74" s="36"/>
      <c r="R74" s="36"/>
      <c r="S74" s="53"/>
      <c r="T74" s="53"/>
    </row>
    <row r="75" spans="1:105" s="16" customFormat="1" ht="15.75" x14ac:dyDescent="0.25">
      <c r="A75" s="24"/>
      <c r="B75" s="45" t="s">
        <v>84</v>
      </c>
      <c r="C75" s="51">
        <f>SUM(C45:C74)</f>
        <v>68550</v>
      </c>
      <c r="D75" s="37">
        <f>SUM(D45:D74)</f>
        <v>8000</v>
      </c>
      <c r="E75" s="37">
        <f t="shared" ref="E75:R75" si="15">SUM(E45:E74)</f>
        <v>2000</v>
      </c>
      <c r="F75" s="37">
        <f t="shared" si="15"/>
        <v>37050</v>
      </c>
      <c r="G75" s="37">
        <f t="shared" si="15"/>
        <v>4000</v>
      </c>
      <c r="H75" s="37">
        <f t="shared" si="15"/>
        <v>1500</v>
      </c>
      <c r="I75" s="37">
        <f t="shared" si="15"/>
        <v>16000</v>
      </c>
      <c r="J75" s="37">
        <f t="shared" si="15"/>
        <v>0</v>
      </c>
      <c r="K75" s="37">
        <f t="shared" si="15"/>
        <v>0</v>
      </c>
      <c r="L75" s="58">
        <f t="shared" si="15"/>
        <v>0</v>
      </c>
      <c r="M75" s="58">
        <f t="shared" si="15"/>
        <v>0</v>
      </c>
      <c r="N75" s="37">
        <f t="shared" si="15"/>
        <v>0</v>
      </c>
      <c r="O75" s="37">
        <f t="shared" si="15"/>
        <v>0</v>
      </c>
      <c r="P75" s="37">
        <f t="shared" si="15"/>
        <v>0</v>
      </c>
      <c r="Q75" s="37">
        <f t="shared" si="15"/>
        <v>0</v>
      </c>
      <c r="R75" s="37">
        <f t="shared" si="15"/>
        <v>0</v>
      </c>
      <c r="S75" s="54"/>
      <c r="T75" s="54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</row>
    <row r="76" spans="1:105" x14ac:dyDescent="0.2">
      <c r="A76" s="22"/>
      <c r="B76" s="5"/>
      <c r="C76" s="50"/>
      <c r="D76" s="36"/>
      <c r="E76" s="36"/>
      <c r="F76" s="36"/>
      <c r="G76" s="36"/>
      <c r="H76" s="36"/>
      <c r="I76" s="36"/>
      <c r="J76" s="36"/>
      <c r="K76" s="36"/>
      <c r="L76" s="57"/>
      <c r="M76" s="57"/>
      <c r="N76" s="36"/>
      <c r="O76" s="36"/>
      <c r="P76" s="36"/>
      <c r="Q76" s="36"/>
      <c r="R76" s="36"/>
      <c r="S76" s="53"/>
      <c r="T76" s="53"/>
    </row>
    <row r="77" spans="1:105" s="16" customFormat="1" ht="15.75" x14ac:dyDescent="0.25">
      <c r="A77" s="24"/>
      <c r="B77" s="45" t="s">
        <v>85</v>
      </c>
      <c r="C77" s="51">
        <f>C75+C44+C39+C26</f>
        <v>324280.90000000002</v>
      </c>
      <c r="D77" s="37">
        <f>D75+D44+D39+D26</f>
        <v>8000</v>
      </c>
      <c r="E77" s="37">
        <f>E75+E44+E39+E26</f>
        <v>2000</v>
      </c>
      <c r="F77" s="37">
        <f t="shared" ref="F77:R77" si="16">F75+F44+F39+F26</f>
        <v>37050</v>
      </c>
      <c r="G77" s="37">
        <f t="shared" si="16"/>
        <v>4000</v>
      </c>
      <c r="H77" s="37">
        <f t="shared" si="16"/>
        <v>1500</v>
      </c>
      <c r="I77" s="37">
        <f t="shared" si="16"/>
        <v>16000</v>
      </c>
      <c r="J77" s="37">
        <f t="shared" si="16"/>
        <v>0</v>
      </c>
      <c r="K77" s="37">
        <f t="shared" si="16"/>
        <v>48247.5</v>
      </c>
      <c r="L77" s="58">
        <f t="shared" si="16"/>
        <v>13865</v>
      </c>
      <c r="M77" s="58">
        <f t="shared" si="16"/>
        <v>0</v>
      </c>
      <c r="N77" s="37">
        <f t="shared" si="16"/>
        <v>66880</v>
      </c>
      <c r="O77" s="37">
        <f t="shared" si="16"/>
        <v>33446.400000000001</v>
      </c>
      <c r="P77" s="37">
        <f t="shared" si="16"/>
        <v>35246</v>
      </c>
      <c r="Q77" s="37">
        <f t="shared" si="16"/>
        <v>35246</v>
      </c>
      <c r="R77" s="37">
        <f t="shared" si="16"/>
        <v>22800</v>
      </c>
      <c r="S77" s="54"/>
      <c r="T77" s="54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</row>
    <row r="78" spans="1:105" x14ac:dyDescent="0.2">
      <c r="A78" s="23"/>
      <c r="B78" s="49"/>
      <c r="C78" s="50"/>
      <c r="D78" s="36"/>
      <c r="E78" s="36"/>
      <c r="F78" s="36"/>
      <c r="G78" s="36"/>
      <c r="H78" s="36"/>
      <c r="I78" s="36"/>
      <c r="J78" s="36"/>
      <c r="K78" s="36"/>
      <c r="L78" s="57"/>
      <c r="M78" s="57"/>
      <c r="N78" s="36"/>
      <c r="O78" s="36"/>
      <c r="P78" s="36"/>
      <c r="Q78" s="36"/>
      <c r="R78" s="36"/>
      <c r="S78" s="53"/>
      <c r="T78" s="53"/>
    </row>
    <row r="79" spans="1:105" s="16" customFormat="1" ht="15.75" x14ac:dyDescent="0.25">
      <c r="A79" s="24"/>
      <c r="B79" s="45" t="s">
        <v>86</v>
      </c>
      <c r="C79" s="51">
        <f>C22+C77</f>
        <v>182741.40000000002</v>
      </c>
      <c r="D79" s="37">
        <f>D22+D77</f>
        <v>8000</v>
      </c>
      <c r="E79" s="37">
        <f t="shared" ref="E79:R79" si="17">E22+E77</f>
        <v>2000</v>
      </c>
      <c r="F79" s="37">
        <f t="shared" si="17"/>
        <v>37050</v>
      </c>
      <c r="G79" s="37">
        <f t="shared" si="17"/>
        <v>4000</v>
      </c>
      <c r="H79" s="37">
        <f t="shared" si="17"/>
        <v>1500</v>
      </c>
      <c r="I79" s="37">
        <f t="shared" si="17"/>
        <v>16000</v>
      </c>
      <c r="J79" s="37">
        <f t="shared" si="17"/>
        <v>0</v>
      </c>
      <c r="K79" s="37">
        <f>K22+K77</f>
        <v>0</v>
      </c>
      <c r="L79" s="58">
        <f t="shared" si="17"/>
        <v>13865</v>
      </c>
      <c r="M79" s="58">
        <f t="shared" si="17"/>
        <v>0</v>
      </c>
      <c r="N79" s="37">
        <f t="shared" si="17"/>
        <v>66880</v>
      </c>
      <c r="O79" s="37">
        <f t="shared" si="17"/>
        <v>33446.400000000001</v>
      </c>
      <c r="P79" s="37">
        <f t="shared" si="17"/>
        <v>0</v>
      </c>
      <c r="Q79" s="37">
        <f t="shared" si="17"/>
        <v>0</v>
      </c>
      <c r="R79" s="37">
        <f t="shared" si="17"/>
        <v>0</v>
      </c>
      <c r="S79" s="54"/>
      <c r="T79" s="54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</row>
    <row r="80" spans="1:105" x14ac:dyDescent="0.2">
      <c r="D80" s="38"/>
      <c r="E80" s="38"/>
      <c r="F80" s="38"/>
      <c r="G80" s="38"/>
      <c r="H80" s="38"/>
      <c r="I80" s="38"/>
      <c r="J80" s="38"/>
      <c r="K80" s="38"/>
      <c r="L80" s="59"/>
      <c r="M80" s="59"/>
      <c r="N80" s="38"/>
      <c r="O80" s="38"/>
      <c r="P80" s="38"/>
      <c r="Q80" s="38"/>
      <c r="R80" s="38"/>
      <c r="S80" s="53"/>
      <c r="T80" s="53"/>
    </row>
    <row r="81" spans="3:20" x14ac:dyDescent="0.2">
      <c r="C81" s="11" t="s">
        <v>87</v>
      </c>
      <c r="D81" s="39"/>
      <c r="E81" s="39"/>
      <c r="F81" s="39"/>
      <c r="G81" s="39"/>
      <c r="H81" s="39"/>
      <c r="I81" s="39"/>
      <c r="J81" s="39"/>
      <c r="K81" s="39">
        <v>45</v>
      </c>
      <c r="L81" s="60">
        <v>40</v>
      </c>
      <c r="M81" s="60">
        <v>20</v>
      </c>
      <c r="N81" s="39">
        <v>50</v>
      </c>
      <c r="O81" s="39">
        <v>100</v>
      </c>
      <c r="P81" s="39">
        <v>30</v>
      </c>
      <c r="Q81" s="39">
        <v>30</v>
      </c>
      <c r="R81" s="39">
        <v>15</v>
      </c>
      <c r="S81" s="53"/>
      <c r="T81" s="53"/>
    </row>
    <row r="82" spans="3:20" x14ac:dyDescent="0.2">
      <c r="C82" s="11" t="s">
        <v>88</v>
      </c>
      <c r="D82" s="39"/>
      <c r="E82" s="39"/>
      <c r="F82" s="39"/>
      <c r="G82" s="39"/>
      <c r="H82" s="39"/>
      <c r="I82" s="39"/>
      <c r="J82" s="39"/>
      <c r="K82" s="39">
        <v>10</v>
      </c>
      <c r="L82" s="60">
        <v>5</v>
      </c>
      <c r="M82" s="60">
        <v>6</v>
      </c>
      <c r="N82" s="39">
        <v>20</v>
      </c>
      <c r="O82" s="39">
        <v>15</v>
      </c>
      <c r="P82" s="39">
        <v>8</v>
      </c>
      <c r="Q82" s="39">
        <v>8</v>
      </c>
      <c r="R82" s="39">
        <v>5</v>
      </c>
      <c r="S82" s="53"/>
      <c r="T82" s="53"/>
    </row>
    <row r="83" spans="3:20" x14ac:dyDescent="0.2">
      <c r="D83" s="39"/>
      <c r="E83" s="39"/>
      <c r="F83" s="39"/>
      <c r="G83" s="39"/>
      <c r="H83" s="39"/>
      <c r="I83" s="39"/>
      <c r="J83" s="39"/>
      <c r="K83" s="39"/>
      <c r="L83" s="60"/>
      <c r="M83" s="60"/>
      <c r="N83" s="39"/>
      <c r="O83" s="39"/>
      <c r="P83" s="39"/>
      <c r="Q83" s="39"/>
      <c r="R83" s="39"/>
      <c r="S83" s="53"/>
      <c r="T83" s="53"/>
    </row>
    <row r="84" spans="3:20" x14ac:dyDescent="0.2"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53"/>
      <c r="T84" s="53"/>
    </row>
    <row r="85" spans="3:20" x14ac:dyDescent="0.2"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53"/>
      <c r="T85" s="53"/>
    </row>
    <row r="86" spans="3:20" x14ac:dyDescent="0.2"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53"/>
      <c r="T86" s="53"/>
    </row>
    <row r="87" spans="3:20" x14ac:dyDescent="0.2"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53"/>
      <c r="T87" s="53"/>
    </row>
    <row r="88" spans="3:20" x14ac:dyDescent="0.2"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53"/>
      <c r="T88" s="53"/>
    </row>
    <row r="89" spans="3:20" x14ac:dyDescent="0.2"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53"/>
      <c r="T89" s="53"/>
    </row>
    <row r="90" spans="3:20" x14ac:dyDescent="0.2"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53"/>
      <c r="T90" s="53"/>
    </row>
    <row r="91" spans="3:20" x14ac:dyDescent="0.2"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53"/>
      <c r="T91" s="53"/>
    </row>
    <row r="92" spans="3:20" x14ac:dyDescent="0.2"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53"/>
      <c r="T92" s="53"/>
    </row>
    <row r="93" spans="3:20" x14ac:dyDescent="0.2"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53"/>
      <c r="T93" s="53"/>
    </row>
    <row r="94" spans="3:20" x14ac:dyDescent="0.2"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53"/>
      <c r="T94" s="53"/>
    </row>
    <row r="95" spans="3:20" x14ac:dyDescent="0.2"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53"/>
      <c r="T95" s="53"/>
    </row>
    <row r="96" spans="3:20" x14ac:dyDescent="0.2"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53"/>
      <c r="T96" s="53"/>
    </row>
    <row r="97" spans="4:20" x14ac:dyDescent="0.2"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53"/>
      <c r="T97" s="53"/>
    </row>
    <row r="98" spans="4:20" x14ac:dyDescent="0.2"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53"/>
      <c r="T98" s="53"/>
    </row>
    <row r="99" spans="4:20" x14ac:dyDescent="0.2"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53"/>
      <c r="T99" s="53"/>
    </row>
    <row r="100" spans="4:20" x14ac:dyDescent="0.2"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53"/>
      <c r="T100" s="53"/>
    </row>
    <row r="101" spans="4:20" x14ac:dyDescent="0.2"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53"/>
      <c r="T101" s="53"/>
    </row>
    <row r="102" spans="4:20" x14ac:dyDescent="0.2"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53"/>
      <c r="T102" s="53"/>
    </row>
    <row r="103" spans="4:20" x14ac:dyDescent="0.2"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53"/>
      <c r="T103" s="53"/>
    </row>
    <row r="104" spans="4:20" x14ac:dyDescent="0.2"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53"/>
      <c r="T104" s="53"/>
    </row>
    <row r="105" spans="4:20" x14ac:dyDescent="0.2"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53"/>
      <c r="T105" s="53"/>
    </row>
    <row r="106" spans="4:20" x14ac:dyDescent="0.2"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53"/>
      <c r="T106" s="53"/>
    </row>
    <row r="107" spans="4:20" x14ac:dyDescent="0.2"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53"/>
      <c r="T107" s="53"/>
    </row>
    <row r="108" spans="4:20" x14ac:dyDescent="0.2"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53"/>
      <c r="T108" s="53"/>
    </row>
    <row r="109" spans="4:20" x14ac:dyDescent="0.2"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53"/>
      <c r="T109" s="53"/>
    </row>
    <row r="110" spans="4:20" x14ac:dyDescent="0.2"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53"/>
      <c r="T110" s="53"/>
    </row>
    <row r="111" spans="4:20" x14ac:dyDescent="0.2"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53"/>
      <c r="T111" s="53"/>
    </row>
    <row r="112" spans="4:20" x14ac:dyDescent="0.2"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53"/>
      <c r="T112" s="53"/>
    </row>
    <row r="113" spans="4:20" x14ac:dyDescent="0.2"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53"/>
      <c r="T113" s="53"/>
    </row>
    <row r="114" spans="4:20" x14ac:dyDescent="0.2"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53"/>
      <c r="T114" s="53"/>
    </row>
    <row r="115" spans="4:20" x14ac:dyDescent="0.2"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53"/>
      <c r="T115" s="53"/>
    </row>
    <row r="116" spans="4:20" x14ac:dyDescent="0.2"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53"/>
      <c r="T116" s="53"/>
    </row>
    <row r="117" spans="4:20" x14ac:dyDescent="0.2"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53"/>
      <c r="T117" s="53"/>
    </row>
    <row r="118" spans="4:20" x14ac:dyDescent="0.2"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53"/>
      <c r="T118" s="53"/>
    </row>
    <row r="119" spans="4:20" x14ac:dyDescent="0.2"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53"/>
      <c r="T119" s="53"/>
    </row>
    <row r="120" spans="4:20" x14ac:dyDescent="0.2"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53"/>
      <c r="T120" s="53"/>
    </row>
    <row r="121" spans="4:20" x14ac:dyDescent="0.2"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53"/>
      <c r="T121" s="53"/>
    </row>
    <row r="122" spans="4:20" x14ac:dyDescent="0.2"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53"/>
      <c r="T122" s="53"/>
    </row>
    <row r="123" spans="4:20" x14ac:dyDescent="0.2"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53"/>
      <c r="T123" s="53"/>
    </row>
    <row r="124" spans="4:20" x14ac:dyDescent="0.2"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53"/>
      <c r="T124" s="53"/>
    </row>
    <row r="125" spans="4:20" x14ac:dyDescent="0.2"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53"/>
      <c r="T125" s="53"/>
    </row>
    <row r="126" spans="4:20" x14ac:dyDescent="0.2"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53"/>
      <c r="T126" s="53"/>
    </row>
    <row r="127" spans="4:20" x14ac:dyDescent="0.2"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53"/>
      <c r="T127" s="53"/>
    </row>
    <row r="128" spans="4:20" x14ac:dyDescent="0.2"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53"/>
      <c r="T128" s="53"/>
    </row>
    <row r="129" spans="4:20" x14ac:dyDescent="0.2"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53"/>
      <c r="T129" s="53"/>
    </row>
    <row r="130" spans="4:20" x14ac:dyDescent="0.2"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53"/>
      <c r="T130" s="53"/>
    </row>
    <row r="131" spans="4:20" x14ac:dyDescent="0.2"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53"/>
      <c r="T131" s="53"/>
    </row>
    <row r="132" spans="4:20" x14ac:dyDescent="0.2"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53"/>
      <c r="T132" s="53"/>
    </row>
    <row r="133" spans="4:20" x14ac:dyDescent="0.2"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53"/>
      <c r="T133" s="53"/>
    </row>
    <row r="134" spans="4:20" x14ac:dyDescent="0.2"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53"/>
      <c r="T134" s="53"/>
    </row>
    <row r="135" spans="4:20" x14ac:dyDescent="0.2"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53"/>
      <c r="T135" s="53"/>
    </row>
    <row r="136" spans="4:20" x14ac:dyDescent="0.2"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53"/>
      <c r="T136" s="53"/>
    </row>
    <row r="137" spans="4:20" x14ac:dyDescent="0.2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53"/>
      <c r="T137" s="53"/>
    </row>
    <row r="138" spans="4:20" x14ac:dyDescent="0.2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53"/>
      <c r="T138" s="53"/>
    </row>
    <row r="139" spans="4:20" x14ac:dyDescent="0.2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53"/>
      <c r="T139" s="53"/>
    </row>
    <row r="140" spans="4:20" x14ac:dyDescent="0.2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53"/>
      <c r="T140" s="53"/>
    </row>
    <row r="141" spans="4:20" x14ac:dyDescent="0.2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53"/>
      <c r="T141" s="53"/>
    </row>
    <row r="142" spans="4:20" x14ac:dyDescent="0.2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53"/>
      <c r="T142" s="53"/>
    </row>
    <row r="143" spans="4:20" x14ac:dyDescent="0.2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53"/>
      <c r="T143" s="53"/>
    </row>
    <row r="144" spans="4:20" x14ac:dyDescent="0.2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53"/>
      <c r="T144" s="53"/>
    </row>
    <row r="145" spans="4:20" x14ac:dyDescent="0.2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53"/>
      <c r="T145" s="53"/>
    </row>
    <row r="146" spans="4:20" x14ac:dyDescent="0.2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53"/>
      <c r="T146" s="53"/>
    </row>
    <row r="147" spans="4:20" x14ac:dyDescent="0.2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53"/>
      <c r="T147" s="53"/>
    </row>
    <row r="148" spans="4:20" x14ac:dyDescent="0.2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53"/>
      <c r="T148" s="53"/>
    </row>
    <row r="149" spans="4:20" x14ac:dyDescent="0.2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53"/>
      <c r="T149" s="53"/>
    </row>
    <row r="150" spans="4:20" x14ac:dyDescent="0.2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53"/>
      <c r="T150" s="53"/>
    </row>
    <row r="151" spans="4:20" x14ac:dyDescent="0.2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53"/>
      <c r="T151" s="53"/>
    </row>
    <row r="152" spans="4:20" x14ac:dyDescent="0.2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53"/>
      <c r="T152" s="53"/>
    </row>
    <row r="153" spans="4:20" x14ac:dyDescent="0.2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53"/>
      <c r="T153" s="53"/>
    </row>
    <row r="154" spans="4:20" x14ac:dyDescent="0.2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53"/>
      <c r="T154" s="53"/>
    </row>
    <row r="155" spans="4:20" x14ac:dyDescent="0.2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53"/>
      <c r="T155" s="53"/>
    </row>
    <row r="156" spans="4:20" x14ac:dyDescent="0.2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53"/>
      <c r="T156" s="53"/>
    </row>
    <row r="157" spans="4:20" x14ac:dyDescent="0.2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53"/>
      <c r="T157" s="53"/>
    </row>
    <row r="158" spans="4:20" x14ac:dyDescent="0.2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53"/>
      <c r="T158" s="53"/>
    </row>
    <row r="159" spans="4:20" x14ac:dyDescent="0.2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53"/>
      <c r="T159" s="53"/>
    </row>
    <row r="160" spans="4:20" x14ac:dyDescent="0.2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53"/>
      <c r="T160" s="53"/>
    </row>
    <row r="161" spans="4:20" x14ac:dyDescent="0.2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53"/>
      <c r="T161" s="53"/>
    </row>
    <row r="162" spans="4:20" x14ac:dyDescent="0.2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53"/>
      <c r="T162" s="53"/>
    </row>
    <row r="163" spans="4:20" x14ac:dyDescent="0.2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53"/>
      <c r="T163" s="53"/>
    </row>
    <row r="164" spans="4:20" x14ac:dyDescent="0.2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53"/>
      <c r="T164" s="53"/>
    </row>
    <row r="165" spans="4:20" x14ac:dyDescent="0.2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53"/>
      <c r="T165" s="53"/>
    </row>
    <row r="166" spans="4:20" x14ac:dyDescent="0.2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53"/>
      <c r="T166" s="53"/>
    </row>
    <row r="167" spans="4:20" x14ac:dyDescent="0.2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53"/>
      <c r="T167" s="53"/>
    </row>
  </sheetData>
  <sheetProtection selectLockedCells="1"/>
  <mergeCells count="20">
    <mergeCell ref="R9:R10"/>
    <mergeCell ref="Q9:Q10"/>
    <mergeCell ref="I9:I10"/>
    <mergeCell ref="J9:J10"/>
    <mergeCell ref="K9:K10"/>
    <mergeCell ref="L9:L10"/>
    <mergeCell ref="M9:M10"/>
    <mergeCell ref="N9:N10"/>
    <mergeCell ref="O9:O10"/>
    <mergeCell ref="P9:P10"/>
    <mergeCell ref="D9:D10"/>
    <mergeCell ref="E9:E10"/>
    <mergeCell ref="F9:F10"/>
    <mergeCell ref="G9:G10"/>
    <mergeCell ref="H9:H10"/>
    <mergeCell ref="B1:C2"/>
    <mergeCell ref="B3:C3"/>
    <mergeCell ref="A9:A10"/>
    <mergeCell ref="B9:B10"/>
    <mergeCell ref="C9:C10"/>
  </mergeCells>
  <pageMargins left="0.75" right="0.75" top="1" bottom="1" header="0.5" footer="0.5"/>
  <pageSetup paperSize="8" scale="59" fitToWidth="3" fitToHeight="2" orientation="landscape" r:id="rId1"/>
  <headerFooter alignWithMargins="0"/>
  <ignoredErrors>
    <ignoredError sqref="C39 C44 C13 C26" formula="1"/>
    <ignoredError sqref="A28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167"/>
  <sheetViews>
    <sheetView zoomScale="80" zoomScaleNormal="80" workbookViewId="0">
      <pane xSplit="3" ySplit="10" topLeftCell="D14" activePane="bottomRight" state="frozenSplit"/>
      <selection pane="topRight" activeCell="H1" sqref="H1"/>
      <selection pane="bottomLeft" activeCell="A18" sqref="A18"/>
      <selection pane="bottomRight" activeCell="D86" sqref="D86"/>
    </sheetView>
  </sheetViews>
  <sheetFormatPr baseColWidth="10" defaultColWidth="11.42578125" defaultRowHeight="12.75" x14ac:dyDescent="0.2"/>
  <cols>
    <col min="1" max="1" width="8.140625" style="1" bestFit="1" customWidth="1"/>
    <col min="2" max="2" width="41" style="2" bestFit="1" customWidth="1"/>
    <col min="3" max="3" width="21.28515625" style="11" customWidth="1"/>
    <col min="4" max="15" width="16.7109375" style="8" customWidth="1"/>
    <col min="16" max="24" width="16.7109375" style="9" customWidth="1"/>
    <col min="25" max="26" width="16.7109375" style="8" customWidth="1"/>
    <col min="27" max="27" width="14.7109375" style="8" customWidth="1"/>
    <col min="28" max="34" width="14.7109375" style="52" customWidth="1"/>
    <col min="35" max="114" width="11.42578125" style="52"/>
    <col min="115" max="16384" width="11.42578125" style="8"/>
  </cols>
  <sheetData>
    <row r="1" spans="1:114" ht="25.5" customHeight="1" x14ac:dyDescent="0.35">
      <c r="B1" s="63" t="s">
        <v>0</v>
      </c>
      <c r="C1" s="63"/>
      <c r="D1" s="7"/>
      <c r="K1" s="8" t="s">
        <v>89</v>
      </c>
    </row>
    <row r="2" spans="1:114" ht="25.5" customHeight="1" x14ac:dyDescent="0.35">
      <c r="B2" s="63"/>
      <c r="C2" s="63"/>
      <c r="D2" s="7"/>
    </row>
    <row r="3" spans="1:114" ht="25.5" x14ac:dyDescent="0.35">
      <c r="B3" s="64" t="s">
        <v>90</v>
      </c>
      <c r="C3" s="64"/>
      <c r="D3" s="10" t="s">
        <v>2</v>
      </c>
      <c r="F3" s="26">
        <v>2019</v>
      </c>
    </row>
    <row r="4" spans="1:114" ht="25.5" x14ac:dyDescent="0.35">
      <c r="B4" s="62"/>
      <c r="C4" s="62"/>
      <c r="D4" s="10"/>
      <c r="F4" s="26"/>
    </row>
    <row r="6" spans="1:114" x14ac:dyDescent="0.2">
      <c r="O6" s="12"/>
    </row>
    <row r="7" spans="1:114" x14ac:dyDescent="0.2">
      <c r="C7" s="3"/>
      <c r="K7" s="12"/>
      <c r="L7" s="13"/>
      <c r="M7" s="13"/>
      <c r="N7" s="13"/>
      <c r="O7" s="13"/>
      <c r="Y7" s="25"/>
    </row>
    <row r="8" spans="1:114" ht="13.5" thickBot="1" x14ac:dyDescent="0.25">
      <c r="C8" s="3"/>
      <c r="D8" s="30">
        <v>193000</v>
      </c>
      <c r="E8" s="30">
        <v>193001</v>
      </c>
      <c r="F8" s="30">
        <v>193002</v>
      </c>
      <c r="G8" s="30">
        <v>193003</v>
      </c>
      <c r="H8" s="30">
        <v>193004</v>
      </c>
      <c r="I8" s="31">
        <v>193005</v>
      </c>
      <c r="J8" s="31">
        <v>193006</v>
      </c>
      <c r="K8" s="32">
        <v>193007</v>
      </c>
      <c r="L8" s="31">
        <v>193014</v>
      </c>
      <c r="M8" s="31">
        <v>193037</v>
      </c>
      <c r="N8" s="31">
        <v>193130</v>
      </c>
      <c r="O8" s="33">
        <v>350007</v>
      </c>
      <c r="P8" s="34">
        <v>41901</v>
      </c>
      <c r="Q8" s="34">
        <v>41902</v>
      </c>
      <c r="R8" s="34">
        <v>41903</v>
      </c>
      <c r="S8" s="34">
        <v>41905</v>
      </c>
      <c r="T8" s="34">
        <v>41906</v>
      </c>
      <c r="U8" s="34">
        <v>41907</v>
      </c>
      <c r="V8" s="34">
        <v>41908</v>
      </c>
      <c r="W8" s="34">
        <v>41909</v>
      </c>
      <c r="X8" s="34">
        <v>41910</v>
      </c>
      <c r="Y8" s="34">
        <v>41912</v>
      </c>
      <c r="Z8" s="34">
        <v>41913</v>
      </c>
      <c r="AA8" s="34">
        <v>41915</v>
      </c>
    </row>
    <row r="9" spans="1:114" s="14" customFormat="1" ht="12.75" customHeight="1" x14ac:dyDescent="0.2">
      <c r="A9" s="65" t="s">
        <v>3</v>
      </c>
      <c r="B9" s="67" t="s">
        <v>4</v>
      </c>
      <c r="C9" s="76" t="s">
        <v>91</v>
      </c>
      <c r="D9" s="71" t="s">
        <v>6</v>
      </c>
      <c r="E9" s="71" t="s">
        <v>7</v>
      </c>
      <c r="F9" s="71" t="s">
        <v>8</v>
      </c>
      <c r="G9" s="71" t="s">
        <v>92</v>
      </c>
      <c r="H9" s="71" t="s">
        <v>93</v>
      </c>
      <c r="I9" s="71" t="s">
        <v>94</v>
      </c>
      <c r="J9" s="71" t="s">
        <v>95</v>
      </c>
      <c r="K9" s="71" t="s">
        <v>96</v>
      </c>
      <c r="L9" s="71" t="s">
        <v>97</v>
      </c>
      <c r="M9" s="71" t="s">
        <v>11</v>
      </c>
      <c r="N9" s="71" t="s">
        <v>98</v>
      </c>
      <c r="O9" s="71" t="s">
        <v>12</v>
      </c>
      <c r="P9" s="71" t="s">
        <v>99</v>
      </c>
      <c r="Q9" s="74" t="s">
        <v>100</v>
      </c>
      <c r="R9" s="74" t="s">
        <v>101</v>
      </c>
      <c r="S9" s="71" t="s">
        <v>102</v>
      </c>
      <c r="T9" s="71" t="s">
        <v>103</v>
      </c>
      <c r="U9" s="71" t="s">
        <v>17</v>
      </c>
      <c r="V9" s="71" t="s">
        <v>18</v>
      </c>
      <c r="W9" s="71" t="s">
        <v>19</v>
      </c>
      <c r="X9" s="74" t="s">
        <v>104</v>
      </c>
      <c r="Y9" s="74" t="s">
        <v>105</v>
      </c>
      <c r="Z9" s="71" t="s">
        <v>106</v>
      </c>
      <c r="AA9" s="71" t="s">
        <v>107</v>
      </c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</row>
    <row r="10" spans="1:114" s="15" customFormat="1" ht="13.5" thickBot="1" x14ac:dyDescent="0.25">
      <c r="A10" s="66"/>
      <c r="B10" s="68"/>
      <c r="C10" s="77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5"/>
      <c r="R10" s="75"/>
      <c r="S10" s="72"/>
      <c r="T10" s="72"/>
      <c r="U10" s="72"/>
      <c r="V10" s="72"/>
      <c r="W10" s="72"/>
      <c r="X10" s="75"/>
      <c r="Y10" s="75"/>
      <c r="Z10" s="72"/>
      <c r="AA10" s="72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</row>
    <row r="11" spans="1:114" s="17" customFormat="1" ht="15" customHeight="1" x14ac:dyDescent="0.2">
      <c r="A11" s="27">
        <v>3330</v>
      </c>
      <c r="B11" s="43" t="s">
        <v>21</v>
      </c>
      <c r="C11" s="50">
        <f>SUM(D11:AA11)</f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56"/>
      <c r="R11" s="56"/>
      <c r="S11" s="35"/>
      <c r="T11" s="35"/>
      <c r="U11" s="35"/>
      <c r="V11" s="35"/>
      <c r="W11" s="35"/>
      <c r="X11" s="35"/>
      <c r="Y11" s="56"/>
      <c r="Z11" s="35"/>
      <c r="AA11" s="35"/>
      <c r="AB11" s="18"/>
      <c r="AC11" s="18"/>
    </row>
    <row r="12" spans="1:114" ht="15" customHeight="1" thickBot="1" x14ac:dyDescent="0.25">
      <c r="A12" s="19">
        <v>3400</v>
      </c>
      <c r="B12" s="44" t="s">
        <v>22</v>
      </c>
      <c r="C12" s="50">
        <f>SUM(D12:AA12)</f>
        <v>-10000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>
        <v>-10000</v>
      </c>
      <c r="P12" s="36"/>
      <c r="Q12" s="57"/>
      <c r="R12" s="57"/>
      <c r="S12" s="36"/>
      <c r="T12" s="36"/>
      <c r="U12" s="36"/>
      <c r="V12" s="36"/>
      <c r="W12" s="36"/>
      <c r="X12" s="36"/>
      <c r="Y12" s="57"/>
      <c r="Z12" s="36"/>
      <c r="AA12" s="36"/>
      <c r="AB12" s="53"/>
      <c r="AC12" s="53"/>
    </row>
    <row r="13" spans="1:114" s="16" customFormat="1" ht="16.5" thickBot="1" x14ac:dyDescent="0.3">
      <c r="A13" s="6"/>
      <c r="B13" s="45" t="s">
        <v>23</v>
      </c>
      <c r="C13" s="51">
        <f>C11+C12</f>
        <v>-10000</v>
      </c>
      <c r="D13" s="37">
        <f>D11+D12</f>
        <v>0</v>
      </c>
      <c r="E13" s="37">
        <f>E11+E12</f>
        <v>0</v>
      </c>
      <c r="F13" s="37">
        <f t="shared" ref="F13:Z13" si="0">F11+F12</f>
        <v>0</v>
      </c>
      <c r="G13" s="37">
        <f t="shared" si="0"/>
        <v>0</v>
      </c>
      <c r="H13" s="37">
        <f t="shared" si="0"/>
        <v>0</v>
      </c>
      <c r="I13" s="37">
        <f t="shared" si="0"/>
        <v>0</v>
      </c>
      <c r="J13" s="37">
        <f t="shared" si="0"/>
        <v>0</v>
      </c>
      <c r="K13" s="37">
        <f t="shared" si="0"/>
        <v>0</v>
      </c>
      <c r="L13" s="37">
        <f t="shared" si="0"/>
        <v>0</v>
      </c>
      <c r="M13" s="37">
        <f t="shared" si="0"/>
        <v>0</v>
      </c>
      <c r="N13" s="37">
        <f t="shared" si="0"/>
        <v>0</v>
      </c>
      <c r="O13" s="37">
        <f t="shared" si="0"/>
        <v>-10000</v>
      </c>
      <c r="P13" s="37">
        <f t="shared" si="0"/>
        <v>0</v>
      </c>
      <c r="Q13" s="58">
        <f t="shared" si="0"/>
        <v>0</v>
      </c>
      <c r="R13" s="58">
        <f t="shared" si="0"/>
        <v>0</v>
      </c>
      <c r="S13" s="37">
        <f t="shared" si="0"/>
        <v>0</v>
      </c>
      <c r="T13" s="37">
        <f t="shared" si="0"/>
        <v>0</v>
      </c>
      <c r="U13" s="37">
        <f t="shared" si="0"/>
        <v>0</v>
      </c>
      <c r="V13" s="37">
        <f t="shared" si="0"/>
        <v>0</v>
      </c>
      <c r="W13" s="37">
        <f t="shared" si="0"/>
        <v>0</v>
      </c>
      <c r="X13" s="37">
        <f t="shared" si="0"/>
        <v>0</v>
      </c>
      <c r="Y13" s="58">
        <f t="shared" si="0"/>
        <v>0</v>
      </c>
      <c r="Z13" s="37">
        <f t="shared" si="0"/>
        <v>0</v>
      </c>
      <c r="AA13" s="37">
        <f>AA11+AA12</f>
        <v>0</v>
      </c>
      <c r="AB13" s="54"/>
      <c r="AC13" s="54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</row>
    <row r="14" spans="1:114" ht="15" customHeight="1" x14ac:dyDescent="0.2">
      <c r="A14" s="40">
        <v>3040</v>
      </c>
      <c r="B14" s="4" t="s">
        <v>24</v>
      </c>
      <c r="C14" s="50">
        <f t="shared" ref="C14:C19" si="1">SUM(D14:AA14)</f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57"/>
      <c r="R14" s="57"/>
      <c r="S14" s="36"/>
      <c r="T14" s="36"/>
      <c r="U14" s="36"/>
      <c r="V14" s="36"/>
      <c r="W14" s="36"/>
      <c r="X14" s="36"/>
      <c r="Y14" s="57"/>
      <c r="Z14" s="36"/>
      <c r="AA14" s="36"/>
      <c r="AB14" s="53"/>
      <c r="AC14" s="53"/>
    </row>
    <row r="15" spans="1:114" ht="15" customHeight="1" x14ac:dyDescent="0.2">
      <c r="A15" s="20">
        <v>3100</v>
      </c>
      <c r="B15" s="4" t="s">
        <v>25</v>
      </c>
      <c r="C15" s="50">
        <f t="shared" si="1"/>
        <v>-2000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57"/>
      <c r="R15" s="57"/>
      <c r="S15" s="36"/>
      <c r="T15" s="36"/>
      <c r="U15" s="36"/>
      <c r="V15" s="36"/>
      <c r="W15" s="36"/>
      <c r="X15" s="36">
        <v>-2000</v>
      </c>
      <c r="Y15" s="57"/>
      <c r="Z15" s="36"/>
      <c r="AA15" s="36"/>
      <c r="AB15" s="53"/>
      <c r="AC15" s="53"/>
    </row>
    <row r="16" spans="1:114" ht="15" customHeight="1" x14ac:dyDescent="0.2">
      <c r="A16" s="40">
        <v>3200</v>
      </c>
      <c r="B16" s="4" t="s">
        <v>26</v>
      </c>
      <c r="C16" s="50">
        <f t="shared" si="1"/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57"/>
      <c r="R16" s="57"/>
      <c r="S16" s="36"/>
      <c r="T16" s="36"/>
      <c r="U16" s="36"/>
      <c r="V16" s="36"/>
      <c r="W16" s="36"/>
      <c r="X16" s="36"/>
      <c r="Y16" s="57"/>
      <c r="Z16" s="36"/>
      <c r="AA16" s="36"/>
      <c r="AB16" s="53"/>
      <c r="AC16" s="53"/>
    </row>
    <row r="17" spans="1:114" ht="15" customHeight="1" x14ac:dyDescent="0.2">
      <c r="A17" s="21">
        <v>3201</v>
      </c>
      <c r="B17" s="4" t="s">
        <v>27</v>
      </c>
      <c r="C17" s="50">
        <f t="shared" si="1"/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57"/>
      <c r="R17" s="57"/>
      <c r="S17" s="36"/>
      <c r="T17" s="36"/>
      <c r="U17" s="36"/>
      <c r="V17" s="36"/>
      <c r="W17" s="36"/>
      <c r="X17" s="36"/>
      <c r="Y17" s="57"/>
      <c r="Z17" s="36"/>
      <c r="AA17" s="36"/>
      <c r="AB17" s="53"/>
      <c r="AC17" s="53"/>
    </row>
    <row r="18" spans="1:114" ht="15" customHeight="1" x14ac:dyDescent="0.2">
      <c r="A18" s="20">
        <v>3204</v>
      </c>
      <c r="B18" s="4" t="s">
        <v>28</v>
      </c>
      <c r="C18" s="50">
        <f t="shared" si="1"/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57"/>
      <c r="R18" s="57"/>
      <c r="S18" s="36"/>
      <c r="T18" s="36"/>
      <c r="U18" s="36"/>
      <c r="V18" s="36"/>
      <c r="W18" s="36"/>
      <c r="X18" s="36"/>
      <c r="Y18" s="57"/>
      <c r="Z18" s="36"/>
      <c r="AA18" s="36"/>
      <c r="AB18" s="53"/>
      <c r="AC18" s="53"/>
    </row>
    <row r="19" spans="1:114" ht="15" customHeight="1" thickBot="1" x14ac:dyDescent="0.25">
      <c r="A19" s="20">
        <v>3206</v>
      </c>
      <c r="B19" s="4" t="s">
        <v>29</v>
      </c>
      <c r="C19" s="50">
        <f t="shared" si="1"/>
        <v>-268300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>
        <f>-(550*P81)</f>
        <v>-14850</v>
      </c>
      <c r="Q19" s="57">
        <f>-(850*Q81)</f>
        <v>0</v>
      </c>
      <c r="R19" s="57">
        <f>-(800*R81)</f>
        <v>0</v>
      </c>
      <c r="S19" s="36">
        <f>-(900*S81)</f>
        <v>-9000</v>
      </c>
      <c r="T19" s="36">
        <f>-(850*(T81+T82))</f>
        <v>-37400</v>
      </c>
      <c r="U19" s="36">
        <f>-(800*(U81))</f>
        <v>-80000</v>
      </c>
      <c r="V19" s="36">
        <f>-(850*(V81+V82))</f>
        <v>-44200</v>
      </c>
      <c r="W19" s="36">
        <f>-(850*W81)</f>
        <v>-21250</v>
      </c>
      <c r="X19" s="36">
        <f>-(800*(X81+X82))</f>
        <v>-21600</v>
      </c>
      <c r="Y19" s="57">
        <f>-(800*Y81)</f>
        <v>0</v>
      </c>
      <c r="Z19" s="36">
        <f>-(700*Z81)</f>
        <v>-17500</v>
      </c>
      <c r="AA19" s="36">
        <f>-(900*AA81)</f>
        <v>-22500</v>
      </c>
      <c r="AB19" s="53"/>
      <c r="AC19" s="53"/>
    </row>
    <row r="20" spans="1:114" s="16" customFormat="1" ht="16.5" thickBot="1" x14ac:dyDescent="0.3">
      <c r="A20" s="6"/>
      <c r="B20" s="45" t="s">
        <v>30</v>
      </c>
      <c r="C20" s="51">
        <f t="shared" ref="C20:I20" si="2">SUM(C14:C19)</f>
        <v>-270300</v>
      </c>
      <c r="D20" s="37">
        <f t="shared" si="2"/>
        <v>0</v>
      </c>
      <c r="E20" s="37">
        <f t="shared" si="2"/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 t="shared" si="2"/>
        <v>0</v>
      </c>
      <c r="J20" s="37">
        <f t="shared" ref="J20:T20" si="3">SUM(J14:J19)</f>
        <v>0</v>
      </c>
      <c r="K20" s="37">
        <f t="shared" si="3"/>
        <v>0</v>
      </c>
      <c r="L20" s="37">
        <f t="shared" si="3"/>
        <v>0</v>
      </c>
      <c r="M20" s="37">
        <f t="shared" si="3"/>
        <v>0</v>
      </c>
      <c r="N20" s="37">
        <f t="shared" si="3"/>
        <v>0</v>
      </c>
      <c r="O20" s="37">
        <f t="shared" si="3"/>
        <v>0</v>
      </c>
      <c r="P20" s="37">
        <f t="shared" si="3"/>
        <v>-14850</v>
      </c>
      <c r="Q20" s="58">
        <f t="shared" si="3"/>
        <v>0</v>
      </c>
      <c r="R20" s="58">
        <f t="shared" si="3"/>
        <v>0</v>
      </c>
      <c r="S20" s="37">
        <f t="shared" si="3"/>
        <v>-9000</v>
      </c>
      <c r="T20" s="37">
        <f t="shared" si="3"/>
        <v>-37400</v>
      </c>
      <c r="U20" s="37">
        <f t="shared" ref="U20:Z20" si="4">SUM(U14:U19)</f>
        <v>-80000</v>
      </c>
      <c r="V20" s="37">
        <f t="shared" si="4"/>
        <v>-44200</v>
      </c>
      <c r="W20" s="37">
        <f t="shared" si="4"/>
        <v>-21250</v>
      </c>
      <c r="X20" s="37">
        <f>SUM(X14:X19)</f>
        <v>-23600</v>
      </c>
      <c r="Y20" s="58">
        <f t="shared" si="4"/>
        <v>0</v>
      </c>
      <c r="Z20" s="37">
        <f t="shared" si="4"/>
        <v>-17500</v>
      </c>
      <c r="AA20" s="37">
        <f>SUM(AA14:AA19)</f>
        <v>-22500</v>
      </c>
      <c r="AB20" s="54"/>
      <c r="AC20" s="54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</row>
    <row r="21" spans="1:114" ht="13.5" thickBot="1" x14ac:dyDescent="0.25">
      <c r="A21" s="22"/>
      <c r="B21" s="4"/>
      <c r="C21" s="50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57"/>
      <c r="R21" s="57"/>
      <c r="S21" s="36"/>
      <c r="T21" s="36"/>
      <c r="U21" s="36"/>
      <c r="V21" s="36"/>
      <c r="W21" s="36"/>
      <c r="X21" s="36"/>
      <c r="Y21" s="57"/>
      <c r="Z21" s="36"/>
      <c r="AA21" s="36"/>
      <c r="AB21" s="53"/>
      <c r="AC21" s="53"/>
    </row>
    <row r="22" spans="1:114" s="16" customFormat="1" ht="16.5" thickBot="1" x14ac:dyDescent="0.3">
      <c r="A22" s="6"/>
      <c r="B22" s="46" t="s">
        <v>31</v>
      </c>
      <c r="C22" s="51">
        <f>C13+C20</f>
        <v>-280300</v>
      </c>
      <c r="D22" s="37">
        <f t="shared" ref="D22:I22" si="5">D20+D13</f>
        <v>0</v>
      </c>
      <c r="E22" s="37">
        <f t="shared" si="5"/>
        <v>0</v>
      </c>
      <c r="F22" s="37">
        <f t="shared" si="5"/>
        <v>0</v>
      </c>
      <c r="G22" s="37">
        <f t="shared" si="5"/>
        <v>0</v>
      </c>
      <c r="H22" s="37">
        <f t="shared" si="5"/>
        <v>0</v>
      </c>
      <c r="I22" s="37">
        <f t="shared" si="5"/>
        <v>0</v>
      </c>
      <c r="J22" s="37">
        <f t="shared" ref="J22:Z22" si="6">J20+J13</f>
        <v>0</v>
      </c>
      <c r="K22" s="37">
        <f t="shared" si="6"/>
        <v>0</v>
      </c>
      <c r="L22" s="37">
        <f t="shared" si="6"/>
        <v>0</v>
      </c>
      <c r="M22" s="37">
        <f t="shared" si="6"/>
        <v>0</v>
      </c>
      <c r="N22" s="37">
        <f t="shared" si="6"/>
        <v>0</v>
      </c>
      <c r="O22" s="37">
        <f t="shared" si="6"/>
        <v>-10000</v>
      </c>
      <c r="P22" s="37">
        <f t="shared" si="6"/>
        <v>-14850</v>
      </c>
      <c r="Q22" s="58">
        <f t="shared" si="6"/>
        <v>0</v>
      </c>
      <c r="R22" s="58">
        <f t="shared" si="6"/>
        <v>0</v>
      </c>
      <c r="S22" s="37">
        <f t="shared" si="6"/>
        <v>-9000</v>
      </c>
      <c r="T22" s="37">
        <f t="shared" si="6"/>
        <v>-37400</v>
      </c>
      <c r="U22" s="37">
        <f t="shared" si="6"/>
        <v>-80000</v>
      </c>
      <c r="V22" s="37">
        <f t="shared" si="6"/>
        <v>-44200</v>
      </c>
      <c r="W22" s="37">
        <f t="shared" si="6"/>
        <v>-21250</v>
      </c>
      <c r="X22" s="37">
        <f t="shared" si="6"/>
        <v>-23600</v>
      </c>
      <c r="Y22" s="58">
        <f t="shared" si="6"/>
        <v>0</v>
      </c>
      <c r="Z22" s="37">
        <f t="shared" si="6"/>
        <v>-17500</v>
      </c>
      <c r="AA22" s="37">
        <f>AA20+AA13</f>
        <v>-22500</v>
      </c>
      <c r="AB22" s="54"/>
      <c r="AC22" s="54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</row>
    <row r="23" spans="1:114" ht="15" customHeight="1" x14ac:dyDescent="0.2">
      <c r="A23" s="40">
        <v>4503</v>
      </c>
      <c r="B23" s="4" t="s">
        <v>32</v>
      </c>
      <c r="C23" s="50">
        <f>SUM(D23:AA23)</f>
        <v>5800</v>
      </c>
      <c r="D23" s="36"/>
      <c r="E23" s="36"/>
      <c r="F23" s="36"/>
      <c r="G23" s="36"/>
      <c r="H23" s="36"/>
      <c r="I23" s="36"/>
      <c r="J23" s="36"/>
      <c r="K23" s="36"/>
      <c r="L23" s="36"/>
      <c r="M23" s="36">
        <v>500</v>
      </c>
      <c r="N23" s="36"/>
      <c r="O23" s="36"/>
      <c r="P23" s="36">
        <v>900</v>
      </c>
      <c r="Q23" s="57">
        <v>0</v>
      </c>
      <c r="R23" s="57">
        <v>0</v>
      </c>
      <c r="S23" s="36"/>
      <c r="T23" s="36">
        <v>1000</v>
      </c>
      <c r="U23" s="36">
        <v>1500</v>
      </c>
      <c r="V23" s="36">
        <v>1000</v>
      </c>
      <c r="W23" s="36">
        <v>300</v>
      </c>
      <c r="X23" s="36">
        <v>300</v>
      </c>
      <c r="Y23" s="57"/>
      <c r="Z23" s="36"/>
      <c r="AA23" s="36">
        <v>300</v>
      </c>
      <c r="AB23" s="53"/>
      <c r="AC23" s="53"/>
    </row>
    <row r="24" spans="1:114" ht="15" customHeight="1" x14ac:dyDescent="0.2">
      <c r="A24" s="40">
        <v>4590</v>
      </c>
      <c r="B24" s="4" t="s">
        <v>33</v>
      </c>
      <c r="C24" s="50">
        <f>SUM(D24:AA24)</f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57"/>
      <c r="R24" s="57"/>
      <c r="S24" s="36"/>
      <c r="T24" s="36"/>
      <c r="U24" s="36"/>
      <c r="V24" s="36"/>
      <c r="W24" s="36"/>
      <c r="X24" s="36"/>
      <c r="Y24" s="57"/>
      <c r="Z24" s="36"/>
      <c r="AA24" s="36"/>
      <c r="AB24" s="53"/>
      <c r="AC24" s="53"/>
    </row>
    <row r="25" spans="1:114" ht="15" customHeight="1" thickBot="1" x14ac:dyDescent="0.25">
      <c r="A25" s="40">
        <v>4501</v>
      </c>
      <c r="B25" s="4" t="s">
        <v>34</v>
      </c>
      <c r="C25" s="50">
        <f>SUM(D25:AA25)</f>
        <v>253270</v>
      </c>
      <c r="D25" s="36"/>
      <c r="E25" s="36"/>
      <c r="F25" s="36"/>
      <c r="G25" s="36">
        <v>1000</v>
      </c>
      <c r="H25" s="36"/>
      <c r="I25" s="36"/>
      <c r="J25" s="36"/>
      <c r="K25" s="36"/>
      <c r="L25" s="36"/>
      <c r="M25" s="36"/>
      <c r="N25" s="36"/>
      <c r="O25" s="36"/>
      <c r="P25" s="36">
        <f>580*(P81+P82)</f>
        <v>22620</v>
      </c>
      <c r="Q25" s="57">
        <f>500*(Q81+Q82)</f>
        <v>0</v>
      </c>
      <c r="R25" s="57">
        <f t="shared" ref="R25:Y25" si="7">500*(R81+R82)</f>
        <v>0</v>
      </c>
      <c r="S25" s="36">
        <f>650*(S81+S82)</f>
        <v>7150</v>
      </c>
      <c r="T25" s="36">
        <f>700*(T81+T82)</f>
        <v>30800</v>
      </c>
      <c r="U25" s="36">
        <f>600*(U81+U82)</f>
        <v>66000</v>
      </c>
      <c r="V25" s="36">
        <f>700*(V81+V82)</f>
        <v>36400</v>
      </c>
      <c r="W25" s="36">
        <f>700*(W81+W82)</f>
        <v>24500</v>
      </c>
      <c r="X25" s="36">
        <f>800*(X81+X82)</f>
        <v>21600</v>
      </c>
      <c r="Y25" s="57">
        <f t="shared" si="7"/>
        <v>0</v>
      </c>
      <c r="Z25" s="36">
        <f>600*(Z81+Z82)</f>
        <v>16200</v>
      </c>
      <c r="AA25" s="36">
        <f>1000*(AA81+AA82)</f>
        <v>27000</v>
      </c>
      <c r="AB25" s="53"/>
      <c r="AC25" s="53"/>
    </row>
    <row r="26" spans="1:114" s="16" customFormat="1" ht="16.5" thickBot="1" x14ac:dyDescent="0.3">
      <c r="A26" s="6"/>
      <c r="B26" s="45" t="s">
        <v>35</v>
      </c>
      <c r="C26" s="51">
        <f>SUM(C23:C25)</f>
        <v>259070</v>
      </c>
      <c r="D26" s="37">
        <f t="shared" ref="D26:I26" si="8">SUM(D23:D25)</f>
        <v>0</v>
      </c>
      <c r="E26" s="37">
        <f t="shared" si="8"/>
        <v>0</v>
      </c>
      <c r="F26" s="37">
        <f t="shared" si="8"/>
        <v>0</v>
      </c>
      <c r="G26" s="37">
        <f t="shared" si="8"/>
        <v>1000</v>
      </c>
      <c r="H26" s="37">
        <f t="shared" si="8"/>
        <v>0</v>
      </c>
      <c r="I26" s="37">
        <f t="shared" si="8"/>
        <v>0</v>
      </c>
      <c r="J26" s="37">
        <f>SUM(J23:J25)</f>
        <v>0</v>
      </c>
      <c r="K26" s="37">
        <f t="shared" ref="K26:Z26" si="9">SUM(K23:K25)</f>
        <v>0</v>
      </c>
      <c r="L26" s="37">
        <f t="shared" si="9"/>
        <v>0</v>
      </c>
      <c r="M26" s="37">
        <f t="shared" si="9"/>
        <v>500</v>
      </c>
      <c r="N26" s="37">
        <f t="shared" si="9"/>
        <v>0</v>
      </c>
      <c r="O26" s="37">
        <f t="shared" si="9"/>
        <v>0</v>
      </c>
      <c r="P26" s="37">
        <f t="shared" si="9"/>
        <v>23520</v>
      </c>
      <c r="Q26" s="58">
        <f t="shared" si="9"/>
        <v>0</v>
      </c>
      <c r="R26" s="58">
        <f t="shared" si="9"/>
        <v>0</v>
      </c>
      <c r="S26" s="37">
        <f t="shared" si="9"/>
        <v>7150</v>
      </c>
      <c r="T26" s="37">
        <f t="shared" si="9"/>
        <v>31800</v>
      </c>
      <c r="U26" s="37">
        <f t="shared" si="9"/>
        <v>67500</v>
      </c>
      <c r="V26" s="37">
        <f t="shared" si="9"/>
        <v>37400</v>
      </c>
      <c r="W26" s="37">
        <f t="shared" si="9"/>
        <v>24800</v>
      </c>
      <c r="X26" s="37">
        <f t="shared" si="9"/>
        <v>21900</v>
      </c>
      <c r="Y26" s="58">
        <f t="shared" si="9"/>
        <v>0</v>
      </c>
      <c r="Z26" s="37">
        <f t="shared" si="9"/>
        <v>16200</v>
      </c>
      <c r="AA26" s="37">
        <f>SUM(AA23:AA25)</f>
        <v>27300</v>
      </c>
      <c r="AB26" s="54"/>
      <c r="AC26" s="54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</row>
    <row r="27" spans="1:114" ht="15" customHeight="1" x14ac:dyDescent="0.2">
      <c r="A27" s="23">
        <v>5000</v>
      </c>
      <c r="B27" s="47" t="s">
        <v>36</v>
      </c>
      <c r="C27" s="50">
        <f t="shared" ref="C27:C38" si="10">SUM(D27:AA27)</f>
        <v>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57"/>
      <c r="R27" s="57"/>
      <c r="S27" s="36"/>
      <c r="T27" s="36"/>
      <c r="U27" s="36"/>
      <c r="V27" s="36"/>
      <c r="W27" s="36"/>
      <c r="X27" s="36"/>
      <c r="Y27" s="57"/>
      <c r="Z27" s="36"/>
      <c r="AA27" s="36"/>
      <c r="AB27" s="53"/>
      <c r="AC27" s="53"/>
    </row>
    <row r="28" spans="1:114" ht="15" customHeight="1" x14ac:dyDescent="0.2">
      <c r="A28" s="20">
        <v>5170</v>
      </c>
      <c r="B28" s="4" t="s">
        <v>38</v>
      </c>
      <c r="C28" s="50">
        <f t="shared" si="10"/>
        <v>0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57"/>
      <c r="R28" s="57"/>
      <c r="S28" s="36"/>
      <c r="T28" s="36"/>
      <c r="U28" s="36"/>
      <c r="V28" s="36"/>
      <c r="W28" s="36"/>
      <c r="X28" s="36"/>
      <c r="Y28" s="57"/>
      <c r="Z28" s="36"/>
      <c r="AA28" s="36"/>
      <c r="AB28" s="53"/>
      <c r="AC28" s="53"/>
    </row>
    <row r="29" spans="1:114" ht="15" customHeight="1" x14ac:dyDescent="0.2">
      <c r="A29" s="20">
        <v>5020</v>
      </c>
      <c r="B29" s="4" t="s">
        <v>39</v>
      </c>
      <c r="C29" s="50">
        <f t="shared" si="10"/>
        <v>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57"/>
      <c r="R29" s="57"/>
      <c r="S29" s="36"/>
      <c r="T29" s="36"/>
      <c r="U29" s="36"/>
      <c r="V29" s="36"/>
      <c r="W29" s="36"/>
      <c r="X29" s="36"/>
      <c r="Y29" s="57"/>
      <c r="Z29" s="36"/>
      <c r="AA29" s="36"/>
      <c r="AB29" s="53"/>
      <c r="AC29" s="53"/>
    </row>
    <row r="30" spans="1:114" ht="15" customHeight="1" x14ac:dyDescent="0.2">
      <c r="A30" s="20">
        <v>5290</v>
      </c>
      <c r="B30" s="4" t="s">
        <v>40</v>
      </c>
      <c r="C30" s="50">
        <f t="shared" si="10"/>
        <v>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57"/>
      <c r="R30" s="57"/>
      <c r="S30" s="36"/>
      <c r="T30" s="36"/>
      <c r="U30" s="36"/>
      <c r="V30" s="36"/>
      <c r="W30" s="36"/>
      <c r="X30" s="36"/>
      <c r="Y30" s="57"/>
      <c r="Z30" s="36"/>
      <c r="AA30" s="36"/>
      <c r="AB30" s="53"/>
      <c r="AC30" s="53"/>
    </row>
    <row r="31" spans="1:114" ht="15" customHeight="1" x14ac:dyDescent="0.2">
      <c r="A31" s="20">
        <v>5210</v>
      </c>
      <c r="B31" s="4" t="s">
        <v>41</v>
      </c>
      <c r="C31" s="50">
        <f t="shared" si="10"/>
        <v>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57"/>
      <c r="R31" s="57"/>
      <c r="S31" s="36"/>
      <c r="T31" s="36"/>
      <c r="U31" s="36"/>
      <c r="V31" s="36"/>
      <c r="W31" s="36"/>
      <c r="X31" s="36"/>
      <c r="Y31" s="57"/>
      <c r="Z31" s="36"/>
      <c r="AA31" s="36"/>
      <c r="AB31" s="53"/>
      <c r="AC31" s="53"/>
    </row>
    <row r="32" spans="1:114" ht="15" customHeight="1" x14ac:dyDescent="0.2">
      <c r="A32" s="20">
        <v>5400</v>
      </c>
      <c r="B32" s="4" t="s">
        <v>42</v>
      </c>
      <c r="C32" s="50">
        <f t="shared" si="10"/>
        <v>0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57"/>
      <c r="R32" s="57"/>
      <c r="S32" s="36"/>
      <c r="T32" s="36"/>
      <c r="U32" s="36"/>
      <c r="V32" s="36"/>
      <c r="W32" s="36"/>
      <c r="X32" s="36"/>
      <c r="Y32" s="57"/>
      <c r="Z32" s="36"/>
      <c r="AA32" s="36"/>
      <c r="AB32" s="53"/>
      <c r="AC32" s="53"/>
    </row>
    <row r="33" spans="1:114" ht="15" customHeight="1" x14ac:dyDescent="0.2">
      <c r="A33" s="20">
        <v>5401</v>
      </c>
      <c r="B33" s="4" t="s">
        <v>43</v>
      </c>
      <c r="C33" s="50">
        <f t="shared" si="10"/>
        <v>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57"/>
      <c r="R33" s="57"/>
      <c r="S33" s="36"/>
      <c r="T33" s="36"/>
      <c r="U33" s="36"/>
      <c r="V33" s="36"/>
      <c r="W33" s="36"/>
      <c r="X33" s="36"/>
      <c r="Y33" s="57"/>
      <c r="Z33" s="36"/>
      <c r="AA33" s="36"/>
      <c r="AB33" s="53"/>
      <c r="AC33" s="53"/>
    </row>
    <row r="34" spans="1:114" ht="15" customHeight="1" x14ac:dyDescent="0.2">
      <c r="A34" s="20">
        <v>5420</v>
      </c>
      <c r="B34" s="4" t="s">
        <v>44</v>
      </c>
      <c r="C34" s="50">
        <f t="shared" si="10"/>
        <v>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57"/>
      <c r="R34" s="57"/>
      <c r="S34" s="36"/>
      <c r="T34" s="36"/>
      <c r="U34" s="36"/>
      <c r="V34" s="36"/>
      <c r="W34" s="36"/>
      <c r="X34" s="36"/>
      <c r="Y34" s="57"/>
      <c r="Z34" s="36"/>
      <c r="AA34" s="36"/>
      <c r="AB34" s="53"/>
      <c r="AC34" s="53"/>
    </row>
    <row r="35" spans="1:114" ht="15" customHeight="1" x14ac:dyDescent="0.2">
      <c r="A35" s="20">
        <v>5800</v>
      </c>
      <c r="B35" s="4" t="s">
        <v>45</v>
      </c>
      <c r="C35" s="50">
        <f t="shared" si="10"/>
        <v>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57"/>
      <c r="R35" s="57"/>
      <c r="S35" s="36"/>
      <c r="T35" s="36"/>
      <c r="U35" s="36"/>
      <c r="V35" s="36"/>
      <c r="W35" s="36"/>
      <c r="X35" s="36"/>
      <c r="Y35" s="57"/>
      <c r="Z35" s="36"/>
      <c r="AA35" s="36"/>
      <c r="AB35" s="53"/>
      <c r="AC35" s="53"/>
    </row>
    <row r="36" spans="1:114" ht="15" customHeight="1" x14ac:dyDescent="0.2">
      <c r="A36" s="20">
        <v>5310</v>
      </c>
      <c r="B36" s="4" t="s">
        <v>46</v>
      </c>
      <c r="C36" s="50">
        <f t="shared" si="10"/>
        <v>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57"/>
      <c r="R36" s="57"/>
      <c r="S36" s="36"/>
      <c r="T36" s="36"/>
      <c r="U36" s="36"/>
      <c r="V36" s="36"/>
      <c r="W36" s="36"/>
      <c r="X36" s="36"/>
      <c r="Y36" s="57"/>
      <c r="Z36" s="36"/>
      <c r="AA36" s="36"/>
      <c r="AB36" s="53"/>
      <c r="AC36" s="53"/>
    </row>
    <row r="37" spans="1:114" ht="15" customHeight="1" x14ac:dyDescent="0.2">
      <c r="A37" s="20">
        <v>5990</v>
      </c>
      <c r="B37" s="4" t="s">
        <v>47</v>
      </c>
      <c r="C37" s="50">
        <f t="shared" si="10"/>
        <v>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57"/>
      <c r="R37" s="57"/>
      <c r="S37" s="36"/>
      <c r="T37" s="36"/>
      <c r="U37" s="36"/>
      <c r="V37" s="36"/>
      <c r="W37" s="36"/>
      <c r="X37" s="36"/>
      <c r="Y37" s="57"/>
      <c r="Z37" s="36"/>
      <c r="AA37" s="36"/>
      <c r="AB37" s="53"/>
      <c r="AC37" s="53"/>
    </row>
    <row r="38" spans="1:114" ht="15" customHeight="1" thickBot="1" x14ac:dyDescent="0.25">
      <c r="A38" s="20">
        <v>5992</v>
      </c>
      <c r="B38" s="4" t="s">
        <v>48</v>
      </c>
      <c r="C38" s="50">
        <f t="shared" si="10"/>
        <v>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57"/>
      <c r="R38" s="57"/>
      <c r="S38" s="36"/>
      <c r="T38" s="36"/>
      <c r="U38" s="36"/>
      <c r="V38" s="36"/>
      <c r="W38" s="36"/>
      <c r="X38" s="36"/>
      <c r="Y38" s="57"/>
      <c r="Z38" s="36"/>
      <c r="AA38" s="36"/>
      <c r="AB38" s="53"/>
      <c r="AC38" s="53"/>
    </row>
    <row r="39" spans="1:114" s="16" customFormat="1" ht="16.5" thickBot="1" x14ac:dyDescent="0.3">
      <c r="A39" s="6"/>
      <c r="B39" s="45" t="s">
        <v>49</v>
      </c>
      <c r="C39" s="51">
        <f>SUM(C27:C38)</f>
        <v>0</v>
      </c>
      <c r="D39" s="37">
        <f t="shared" ref="D39:J39" si="11">SUM(D27:D38)</f>
        <v>0</v>
      </c>
      <c r="E39" s="37">
        <f t="shared" si="11"/>
        <v>0</v>
      </c>
      <c r="F39" s="37">
        <f t="shared" si="11"/>
        <v>0</v>
      </c>
      <c r="G39" s="37">
        <f t="shared" si="11"/>
        <v>0</v>
      </c>
      <c r="H39" s="37">
        <f t="shared" si="11"/>
        <v>0</v>
      </c>
      <c r="I39" s="37">
        <f t="shared" si="11"/>
        <v>0</v>
      </c>
      <c r="J39" s="37">
        <f t="shared" si="11"/>
        <v>0</v>
      </c>
      <c r="K39" s="37">
        <f>SUM(K27:K38)</f>
        <v>0</v>
      </c>
      <c r="L39" s="37">
        <f t="shared" ref="L39:Z39" si="12">SUM(L27:L38)</f>
        <v>0</v>
      </c>
      <c r="M39" s="37">
        <f t="shared" si="12"/>
        <v>0</v>
      </c>
      <c r="N39" s="37">
        <f t="shared" si="12"/>
        <v>0</v>
      </c>
      <c r="O39" s="37">
        <f t="shared" si="12"/>
        <v>0</v>
      </c>
      <c r="P39" s="37">
        <f t="shared" si="12"/>
        <v>0</v>
      </c>
      <c r="Q39" s="58">
        <f t="shared" si="12"/>
        <v>0</v>
      </c>
      <c r="R39" s="58">
        <f t="shared" si="12"/>
        <v>0</v>
      </c>
      <c r="S39" s="37">
        <f t="shared" si="12"/>
        <v>0</v>
      </c>
      <c r="T39" s="37">
        <f t="shared" si="12"/>
        <v>0</v>
      </c>
      <c r="U39" s="37">
        <f t="shared" si="12"/>
        <v>0</v>
      </c>
      <c r="V39" s="37">
        <f t="shared" si="12"/>
        <v>0</v>
      </c>
      <c r="W39" s="37">
        <f t="shared" si="12"/>
        <v>0</v>
      </c>
      <c r="X39" s="37">
        <f t="shared" si="12"/>
        <v>0</v>
      </c>
      <c r="Y39" s="58">
        <f t="shared" si="12"/>
        <v>0</v>
      </c>
      <c r="Z39" s="37">
        <f t="shared" si="12"/>
        <v>0</v>
      </c>
      <c r="AA39" s="37">
        <f>SUM(AA27:AA38)</f>
        <v>0</v>
      </c>
      <c r="AB39" s="54"/>
      <c r="AC39" s="54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</row>
    <row r="40" spans="1:114" ht="15" customHeight="1" x14ac:dyDescent="0.2">
      <c r="A40" s="41">
        <v>6040</v>
      </c>
      <c r="B40" s="47" t="s">
        <v>50</v>
      </c>
      <c r="C40" s="50">
        <f>SUM(D40:AA40)</f>
        <v>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57"/>
      <c r="R40" s="57"/>
      <c r="S40" s="36"/>
      <c r="T40" s="36"/>
      <c r="U40" s="36"/>
      <c r="V40" s="36"/>
      <c r="W40" s="36"/>
      <c r="X40" s="36"/>
      <c r="Y40" s="57"/>
      <c r="Z40" s="36"/>
      <c r="AA40" s="36"/>
      <c r="AB40" s="53"/>
      <c r="AC40" s="53"/>
    </row>
    <row r="41" spans="1:114" ht="15" customHeight="1" x14ac:dyDescent="0.2">
      <c r="A41" s="20">
        <v>6010</v>
      </c>
      <c r="B41" s="4" t="s">
        <v>51</v>
      </c>
      <c r="C41" s="50">
        <f>SUM(D41:AA41)</f>
        <v>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57"/>
      <c r="R41" s="57"/>
      <c r="S41" s="36"/>
      <c r="T41" s="36"/>
      <c r="U41" s="36"/>
      <c r="V41" s="36"/>
      <c r="W41" s="36"/>
      <c r="X41" s="36"/>
      <c r="Y41" s="57"/>
      <c r="Z41" s="36"/>
      <c r="AA41" s="36"/>
      <c r="AB41" s="53"/>
      <c r="AC41" s="53"/>
    </row>
    <row r="42" spans="1:114" ht="15" customHeight="1" x14ac:dyDescent="0.2">
      <c r="A42" s="20"/>
      <c r="B42" s="4"/>
      <c r="C42" s="50">
        <f>SUM(D42:AA42)</f>
        <v>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57"/>
      <c r="R42" s="57"/>
      <c r="S42" s="36"/>
      <c r="T42" s="36"/>
      <c r="U42" s="36"/>
      <c r="V42" s="36"/>
      <c r="W42" s="36"/>
      <c r="X42" s="36"/>
      <c r="Y42" s="57"/>
      <c r="Z42" s="36"/>
      <c r="AA42" s="36"/>
      <c r="AB42" s="53"/>
      <c r="AC42" s="53"/>
    </row>
    <row r="43" spans="1:114" ht="15" customHeight="1" thickBot="1" x14ac:dyDescent="0.25">
      <c r="A43" s="20"/>
      <c r="B43" s="4"/>
      <c r="C43" s="50">
        <f>SUM(D43:AA43)</f>
        <v>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57"/>
      <c r="R43" s="57"/>
      <c r="S43" s="36"/>
      <c r="T43" s="36"/>
      <c r="U43" s="36"/>
      <c r="V43" s="36"/>
      <c r="W43" s="36"/>
      <c r="X43" s="36"/>
      <c r="Y43" s="57"/>
      <c r="Z43" s="36"/>
      <c r="AA43" s="36"/>
      <c r="AB43" s="53"/>
      <c r="AC43" s="53"/>
    </row>
    <row r="44" spans="1:114" s="16" customFormat="1" ht="16.5" thickBot="1" x14ac:dyDescent="0.3">
      <c r="A44" s="6"/>
      <c r="B44" s="45" t="s">
        <v>52</v>
      </c>
      <c r="C44" s="51">
        <f>SUM(C40:C43)</f>
        <v>0</v>
      </c>
      <c r="D44" s="37">
        <f>SUM(D40:D43)</f>
        <v>0</v>
      </c>
      <c r="E44" s="37">
        <f t="shared" ref="E44:Z44" si="13">SUM(E40:E43)</f>
        <v>0</v>
      </c>
      <c r="F44" s="37">
        <f t="shared" si="13"/>
        <v>0</v>
      </c>
      <c r="G44" s="37">
        <f t="shared" si="13"/>
        <v>0</v>
      </c>
      <c r="H44" s="37">
        <f t="shared" si="13"/>
        <v>0</v>
      </c>
      <c r="I44" s="37">
        <f t="shared" si="13"/>
        <v>0</v>
      </c>
      <c r="J44" s="37">
        <f t="shared" si="13"/>
        <v>0</v>
      </c>
      <c r="K44" s="37">
        <f t="shared" si="13"/>
        <v>0</v>
      </c>
      <c r="L44" s="37">
        <f t="shared" si="13"/>
        <v>0</v>
      </c>
      <c r="M44" s="37">
        <f t="shared" si="13"/>
        <v>0</v>
      </c>
      <c r="N44" s="37">
        <f t="shared" si="13"/>
        <v>0</v>
      </c>
      <c r="O44" s="37">
        <f t="shared" si="13"/>
        <v>0</v>
      </c>
      <c r="P44" s="37">
        <f t="shared" si="13"/>
        <v>0</v>
      </c>
      <c r="Q44" s="58">
        <f t="shared" si="13"/>
        <v>0</v>
      </c>
      <c r="R44" s="58">
        <f t="shared" si="13"/>
        <v>0</v>
      </c>
      <c r="S44" s="37">
        <f t="shared" si="13"/>
        <v>0</v>
      </c>
      <c r="T44" s="37">
        <f t="shared" si="13"/>
        <v>0</v>
      </c>
      <c r="U44" s="37">
        <f t="shared" si="13"/>
        <v>0</v>
      </c>
      <c r="V44" s="37">
        <f t="shared" si="13"/>
        <v>0</v>
      </c>
      <c r="W44" s="37">
        <f t="shared" si="13"/>
        <v>0</v>
      </c>
      <c r="X44" s="37">
        <f t="shared" si="13"/>
        <v>0</v>
      </c>
      <c r="Y44" s="58">
        <f t="shared" si="13"/>
        <v>0</v>
      </c>
      <c r="Z44" s="37">
        <f t="shared" si="13"/>
        <v>0</v>
      </c>
      <c r="AA44" s="37">
        <f>SUM(AA40:AA43)</f>
        <v>0</v>
      </c>
      <c r="AB44" s="54"/>
      <c r="AC44" s="54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</row>
    <row r="45" spans="1:114" ht="15" customHeight="1" x14ac:dyDescent="0.2">
      <c r="A45" s="23">
        <v>5970</v>
      </c>
      <c r="B45" s="4" t="s">
        <v>53</v>
      </c>
      <c r="C45" s="50">
        <f t="shared" ref="C45:C74" si="14">SUM(D45:AA45)</f>
        <v>0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57"/>
      <c r="R45" s="57"/>
      <c r="S45" s="36"/>
      <c r="T45" s="36"/>
      <c r="U45" s="36"/>
      <c r="V45" s="36"/>
      <c r="W45" s="36"/>
      <c r="X45" s="36"/>
      <c r="Y45" s="57"/>
      <c r="Z45" s="36"/>
      <c r="AA45" s="36"/>
      <c r="AB45" s="53"/>
      <c r="AC45" s="53"/>
    </row>
    <row r="46" spans="1:114" ht="15" customHeight="1" x14ac:dyDescent="0.2">
      <c r="A46" s="40">
        <v>6300</v>
      </c>
      <c r="B46" s="48" t="s">
        <v>54</v>
      </c>
      <c r="C46" s="50">
        <f t="shared" si="14"/>
        <v>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57"/>
      <c r="R46" s="57"/>
      <c r="S46" s="36"/>
      <c r="T46" s="36"/>
      <c r="U46" s="36"/>
      <c r="V46" s="36"/>
      <c r="W46" s="36"/>
      <c r="X46" s="36"/>
      <c r="Y46" s="57"/>
      <c r="Z46" s="36"/>
      <c r="AA46" s="36"/>
      <c r="AB46" s="53"/>
      <c r="AC46" s="53"/>
    </row>
    <row r="47" spans="1:114" ht="15" customHeight="1" x14ac:dyDescent="0.2">
      <c r="A47" s="20">
        <v>6340</v>
      </c>
      <c r="B47" s="4" t="s">
        <v>55</v>
      </c>
      <c r="C47" s="50">
        <f t="shared" si="14"/>
        <v>0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57"/>
      <c r="R47" s="57"/>
      <c r="S47" s="36"/>
      <c r="T47" s="36"/>
      <c r="U47" s="36"/>
      <c r="V47" s="36"/>
      <c r="W47" s="36"/>
      <c r="X47" s="36"/>
      <c r="Y47" s="57"/>
      <c r="Z47" s="36"/>
      <c r="AA47" s="36"/>
      <c r="AB47" s="53"/>
      <c r="AC47" s="53"/>
    </row>
    <row r="48" spans="1:114" ht="15" customHeight="1" x14ac:dyDescent="0.2">
      <c r="A48" s="20">
        <v>6360</v>
      </c>
      <c r="B48" s="4" t="s">
        <v>56</v>
      </c>
      <c r="C48" s="50">
        <f t="shared" si="14"/>
        <v>0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57"/>
      <c r="R48" s="57"/>
      <c r="S48" s="36"/>
      <c r="T48" s="36"/>
      <c r="U48" s="36"/>
      <c r="V48" s="36"/>
      <c r="W48" s="36"/>
      <c r="X48" s="36"/>
      <c r="Y48" s="57"/>
      <c r="Z48" s="36"/>
      <c r="AA48" s="36"/>
      <c r="AB48" s="53"/>
      <c r="AC48" s="53"/>
    </row>
    <row r="49" spans="1:29" ht="15" customHeight="1" x14ac:dyDescent="0.2">
      <c r="A49" s="20">
        <v>6390</v>
      </c>
      <c r="B49" s="4" t="s">
        <v>57</v>
      </c>
      <c r="C49" s="50">
        <f t="shared" si="14"/>
        <v>0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57"/>
      <c r="R49" s="57"/>
      <c r="S49" s="36"/>
      <c r="T49" s="36"/>
      <c r="U49" s="36"/>
      <c r="V49" s="36"/>
      <c r="W49" s="36"/>
      <c r="X49" s="36"/>
      <c r="Y49" s="57"/>
      <c r="Z49" s="36"/>
      <c r="AA49" s="36"/>
      <c r="AB49" s="53"/>
      <c r="AC49" s="53"/>
    </row>
    <row r="50" spans="1:29" ht="15" customHeight="1" x14ac:dyDescent="0.2">
      <c r="A50" s="20">
        <v>6430</v>
      </c>
      <c r="B50" s="4" t="s">
        <v>58</v>
      </c>
      <c r="C50" s="50">
        <f t="shared" si="14"/>
        <v>0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57"/>
      <c r="R50" s="57"/>
      <c r="S50" s="36"/>
      <c r="T50" s="36"/>
      <c r="U50" s="36"/>
      <c r="V50" s="36"/>
      <c r="W50" s="36"/>
      <c r="X50" s="36"/>
      <c r="Y50" s="57"/>
      <c r="Z50" s="36"/>
      <c r="AA50" s="36"/>
      <c r="AB50" s="53"/>
      <c r="AC50" s="53"/>
    </row>
    <row r="51" spans="1:29" ht="15" customHeight="1" x14ac:dyDescent="0.2">
      <c r="A51" s="20">
        <v>6440</v>
      </c>
      <c r="B51" s="4" t="s">
        <v>59</v>
      </c>
      <c r="C51" s="50">
        <f t="shared" si="14"/>
        <v>5200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>
        <v>2700</v>
      </c>
      <c r="Q51" s="57">
        <v>0</v>
      </c>
      <c r="R51" s="57"/>
      <c r="S51" s="36"/>
      <c r="T51" s="36">
        <v>500</v>
      </c>
      <c r="U51" s="36">
        <v>1000</v>
      </c>
      <c r="V51" s="36">
        <v>500</v>
      </c>
      <c r="W51" s="36"/>
      <c r="X51" s="36">
        <v>500</v>
      </c>
      <c r="Y51" s="57"/>
      <c r="Z51" s="36"/>
      <c r="AA51" s="36"/>
      <c r="AB51" s="53"/>
      <c r="AC51" s="53"/>
    </row>
    <row r="52" spans="1:29" ht="15" customHeight="1" x14ac:dyDescent="0.2">
      <c r="A52" s="20">
        <v>6490</v>
      </c>
      <c r="B52" s="4" t="s">
        <v>60</v>
      </c>
      <c r="C52" s="50">
        <f t="shared" si="14"/>
        <v>0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57"/>
      <c r="R52" s="57"/>
      <c r="S52" s="36"/>
      <c r="T52" s="36"/>
      <c r="U52" s="36"/>
      <c r="V52" s="36"/>
      <c r="W52" s="36"/>
      <c r="X52" s="36"/>
      <c r="Y52" s="57"/>
      <c r="Z52" s="36"/>
      <c r="AA52" s="36"/>
      <c r="AB52" s="53"/>
      <c r="AC52" s="53"/>
    </row>
    <row r="53" spans="1:29" ht="15" customHeight="1" x14ac:dyDescent="0.2">
      <c r="A53" s="20">
        <v>6551</v>
      </c>
      <c r="B53" s="4" t="s">
        <v>61</v>
      </c>
      <c r="C53" s="50">
        <f t="shared" si="14"/>
        <v>0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57"/>
      <c r="R53" s="57"/>
      <c r="S53" s="36"/>
      <c r="T53" s="36"/>
      <c r="U53" s="36"/>
      <c r="V53" s="36"/>
      <c r="W53" s="36"/>
      <c r="X53" s="36"/>
      <c r="Y53" s="57"/>
      <c r="Z53" s="36"/>
      <c r="AA53" s="36"/>
      <c r="AB53" s="53"/>
      <c r="AC53" s="53"/>
    </row>
    <row r="54" spans="1:29" ht="15" customHeight="1" x14ac:dyDescent="0.2">
      <c r="A54" s="21">
        <v>6560</v>
      </c>
      <c r="B54" s="4" t="s">
        <v>62</v>
      </c>
      <c r="C54" s="50">
        <f t="shared" si="14"/>
        <v>8000</v>
      </c>
      <c r="D54" s="36"/>
      <c r="E54" s="36"/>
      <c r="F54" s="36">
        <v>2000</v>
      </c>
      <c r="G54" s="36"/>
      <c r="H54" s="36"/>
      <c r="I54" s="36">
        <v>2000</v>
      </c>
      <c r="J54" s="36"/>
      <c r="K54" s="36"/>
      <c r="L54" s="36"/>
      <c r="M54" s="36"/>
      <c r="N54" s="36"/>
      <c r="O54" s="36"/>
      <c r="P54" s="36"/>
      <c r="Q54" s="57"/>
      <c r="R54" s="57"/>
      <c r="S54" s="36"/>
      <c r="T54" s="36"/>
      <c r="U54" s="36">
        <v>3000</v>
      </c>
      <c r="V54" s="36"/>
      <c r="W54" s="36"/>
      <c r="X54" s="36"/>
      <c r="Y54" s="57"/>
      <c r="Z54" s="36"/>
      <c r="AA54" s="36">
        <v>1000</v>
      </c>
      <c r="AB54" s="53"/>
      <c r="AC54" s="53"/>
    </row>
    <row r="55" spans="1:29" ht="15" customHeight="1" x14ac:dyDescent="0.2">
      <c r="A55" s="20">
        <v>6690</v>
      </c>
      <c r="B55" s="4" t="s">
        <v>63</v>
      </c>
      <c r="C55" s="50">
        <f t="shared" si="14"/>
        <v>1000</v>
      </c>
      <c r="D55" s="36"/>
      <c r="E55" s="36"/>
      <c r="F55" s="36">
        <v>1000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57"/>
      <c r="R55" s="57"/>
      <c r="S55" s="36"/>
      <c r="T55" s="36"/>
      <c r="U55" s="36"/>
      <c r="V55" s="36"/>
      <c r="W55" s="36"/>
      <c r="X55" s="36"/>
      <c r="Y55" s="57"/>
      <c r="Z55" s="36"/>
      <c r="AA55" s="36"/>
      <c r="AB55" s="53"/>
      <c r="AC55" s="53"/>
    </row>
    <row r="56" spans="1:29" ht="15" customHeight="1" x14ac:dyDescent="0.2">
      <c r="A56" s="20">
        <v>6701</v>
      </c>
      <c r="B56" s="4" t="s">
        <v>64</v>
      </c>
      <c r="C56" s="50">
        <f t="shared" si="14"/>
        <v>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57"/>
      <c r="R56" s="57"/>
      <c r="S56" s="36"/>
      <c r="T56" s="36"/>
      <c r="U56" s="36"/>
      <c r="V56" s="36"/>
      <c r="W56" s="36"/>
      <c r="X56" s="36"/>
      <c r="Y56" s="57"/>
      <c r="Z56" s="36"/>
      <c r="AA56" s="36"/>
      <c r="AB56" s="53"/>
      <c r="AC56" s="53"/>
    </row>
    <row r="57" spans="1:29" ht="15" customHeight="1" x14ac:dyDescent="0.2">
      <c r="A57" s="40">
        <v>6705</v>
      </c>
      <c r="B57" s="4" t="s">
        <v>65</v>
      </c>
      <c r="C57" s="50">
        <f t="shared" si="14"/>
        <v>0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57"/>
      <c r="R57" s="57"/>
      <c r="S57" s="36"/>
      <c r="T57" s="36"/>
      <c r="U57" s="36"/>
      <c r="V57" s="36"/>
      <c r="W57" s="36"/>
      <c r="X57" s="36"/>
      <c r="Y57" s="57"/>
      <c r="Z57" s="36"/>
      <c r="AA57" s="36"/>
      <c r="AB57" s="53"/>
      <c r="AC57" s="53"/>
    </row>
    <row r="58" spans="1:29" ht="15" customHeight="1" x14ac:dyDescent="0.2">
      <c r="A58" s="40">
        <v>6790</v>
      </c>
      <c r="B58" s="4" t="s">
        <v>66</v>
      </c>
      <c r="C58" s="50">
        <f t="shared" si="14"/>
        <v>0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57"/>
      <c r="R58" s="57"/>
      <c r="S58" s="36"/>
      <c r="T58" s="36"/>
      <c r="U58" s="36"/>
      <c r="V58" s="36"/>
      <c r="W58" s="36"/>
      <c r="X58" s="36"/>
      <c r="Y58" s="57"/>
      <c r="Z58" s="36"/>
      <c r="AA58" s="36"/>
      <c r="AB58" s="53"/>
      <c r="AC58" s="53"/>
    </row>
    <row r="59" spans="1:29" ht="15" customHeight="1" x14ac:dyDescent="0.2">
      <c r="A59" s="21">
        <v>6800</v>
      </c>
      <c r="B59" s="4" t="s">
        <v>67</v>
      </c>
      <c r="C59" s="50">
        <f t="shared" si="14"/>
        <v>3000</v>
      </c>
      <c r="D59" s="36"/>
      <c r="E59" s="36"/>
      <c r="F59" s="36">
        <v>3000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57"/>
      <c r="R59" s="57"/>
      <c r="S59" s="36"/>
      <c r="T59" s="36"/>
      <c r="U59" s="36"/>
      <c r="V59" s="36"/>
      <c r="W59" s="36"/>
      <c r="X59" s="36"/>
      <c r="Y59" s="57"/>
      <c r="Z59" s="36"/>
      <c r="AA59" s="36"/>
      <c r="AB59" s="53"/>
      <c r="AC59" s="53"/>
    </row>
    <row r="60" spans="1:29" ht="15" customHeight="1" x14ac:dyDescent="0.2">
      <c r="A60" s="21">
        <v>6820</v>
      </c>
      <c r="B60" s="4" t="s">
        <v>68</v>
      </c>
      <c r="C60" s="50">
        <f t="shared" si="14"/>
        <v>12000</v>
      </c>
      <c r="D60" s="36"/>
      <c r="E60" s="36"/>
      <c r="F60" s="36">
        <v>9000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57"/>
      <c r="R60" s="57"/>
      <c r="S60" s="36"/>
      <c r="T60" s="36"/>
      <c r="U60" s="36">
        <v>3000</v>
      </c>
      <c r="V60" s="36"/>
      <c r="W60" s="36"/>
      <c r="X60" s="36"/>
      <c r="Y60" s="57"/>
      <c r="Z60" s="36"/>
      <c r="AA60" s="36"/>
      <c r="AB60" s="53"/>
      <c r="AC60" s="53"/>
    </row>
    <row r="61" spans="1:29" ht="15" customHeight="1" x14ac:dyDescent="0.2">
      <c r="A61" s="21">
        <v>6840</v>
      </c>
      <c r="B61" s="4" t="s">
        <v>69</v>
      </c>
      <c r="C61" s="50">
        <f t="shared" si="14"/>
        <v>0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57"/>
      <c r="R61" s="57"/>
      <c r="S61" s="36"/>
      <c r="T61" s="36"/>
      <c r="U61" s="36"/>
      <c r="V61" s="36"/>
      <c r="W61" s="36"/>
      <c r="X61" s="36"/>
      <c r="Y61" s="57"/>
      <c r="Z61" s="36"/>
      <c r="AA61" s="36"/>
      <c r="AB61" s="53"/>
      <c r="AC61" s="53"/>
    </row>
    <row r="62" spans="1:29" ht="15" customHeight="1" x14ac:dyDescent="0.2">
      <c r="A62" s="42">
        <v>6860</v>
      </c>
      <c r="B62" s="4" t="s">
        <v>70</v>
      </c>
      <c r="C62" s="50">
        <f t="shared" si="14"/>
        <v>9200</v>
      </c>
      <c r="D62" s="36"/>
      <c r="E62" s="36"/>
      <c r="F62" s="36"/>
      <c r="G62" s="36">
        <v>1000</v>
      </c>
      <c r="H62" s="36">
        <v>1000</v>
      </c>
      <c r="I62" s="36"/>
      <c r="J62" s="36">
        <v>1000</v>
      </c>
      <c r="K62" s="36">
        <v>1000</v>
      </c>
      <c r="L62" s="36"/>
      <c r="M62" s="36"/>
      <c r="N62" s="36">
        <v>1000</v>
      </c>
      <c r="O62" s="36"/>
      <c r="P62" s="36">
        <v>100</v>
      </c>
      <c r="Q62" s="57">
        <v>0</v>
      </c>
      <c r="R62" s="57">
        <v>0</v>
      </c>
      <c r="S62" s="36">
        <v>300</v>
      </c>
      <c r="T62" s="36">
        <v>300</v>
      </c>
      <c r="U62" s="36">
        <v>2000</v>
      </c>
      <c r="V62" s="36">
        <v>300</v>
      </c>
      <c r="W62" s="36">
        <v>300</v>
      </c>
      <c r="X62" s="36">
        <v>300</v>
      </c>
      <c r="Y62" s="57">
        <v>0</v>
      </c>
      <c r="Z62" s="36">
        <v>300</v>
      </c>
      <c r="AA62" s="36">
        <v>300</v>
      </c>
      <c r="AB62" s="53"/>
      <c r="AC62" s="53"/>
    </row>
    <row r="63" spans="1:29" ht="15" customHeight="1" x14ac:dyDescent="0.2">
      <c r="A63" s="21">
        <v>6890</v>
      </c>
      <c r="B63" s="4" t="s">
        <v>71</v>
      </c>
      <c r="C63" s="50">
        <f t="shared" si="14"/>
        <v>0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57"/>
      <c r="R63" s="57"/>
      <c r="S63" s="36"/>
      <c r="T63" s="36"/>
      <c r="U63" s="36"/>
      <c r="V63" s="36"/>
      <c r="W63" s="36"/>
      <c r="X63" s="36"/>
      <c r="Y63" s="57"/>
      <c r="Z63" s="36"/>
      <c r="AA63" s="36"/>
      <c r="AB63" s="53"/>
      <c r="AC63" s="53"/>
    </row>
    <row r="64" spans="1:29" ht="15" customHeight="1" x14ac:dyDescent="0.2">
      <c r="A64" s="20">
        <v>6900</v>
      </c>
      <c r="B64" s="4" t="s">
        <v>72</v>
      </c>
      <c r="C64" s="50">
        <f t="shared" si="14"/>
        <v>0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57"/>
      <c r="R64" s="57"/>
      <c r="S64" s="36"/>
      <c r="T64" s="36"/>
      <c r="U64" s="36"/>
      <c r="V64" s="36"/>
      <c r="W64" s="36"/>
      <c r="X64" s="36"/>
      <c r="Y64" s="57"/>
      <c r="Z64" s="36"/>
      <c r="AA64" s="36"/>
      <c r="AB64" s="53"/>
      <c r="AC64" s="53"/>
    </row>
    <row r="65" spans="1:114" ht="15" customHeight="1" x14ac:dyDescent="0.2">
      <c r="A65" s="20">
        <v>6940</v>
      </c>
      <c r="B65" s="4" t="s">
        <v>73</v>
      </c>
      <c r="C65" s="50">
        <f t="shared" si="14"/>
        <v>1000</v>
      </c>
      <c r="D65" s="36"/>
      <c r="E65" s="36"/>
      <c r="F65" s="36">
        <v>1000</v>
      </c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57"/>
      <c r="R65" s="57"/>
      <c r="S65" s="36"/>
      <c r="T65" s="36"/>
      <c r="U65" s="36"/>
      <c r="V65" s="36"/>
      <c r="W65" s="36"/>
      <c r="X65" s="36"/>
      <c r="Y65" s="57"/>
      <c r="Z65" s="36"/>
      <c r="AA65" s="36"/>
      <c r="AB65" s="53"/>
      <c r="AC65" s="53"/>
    </row>
    <row r="66" spans="1:114" ht="15" customHeight="1" x14ac:dyDescent="0.2">
      <c r="A66" s="20">
        <v>7090</v>
      </c>
      <c r="B66" s="4" t="s">
        <v>74</v>
      </c>
      <c r="C66" s="50">
        <f t="shared" si="14"/>
        <v>0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57"/>
      <c r="R66" s="57"/>
      <c r="S66" s="36"/>
      <c r="T66" s="36"/>
      <c r="U66" s="36"/>
      <c r="V66" s="36"/>
      <c r="W66" s="36"/>
      <c r="X66" s="36"/>
      <c r="Y66" s="57"/>
      <c r="Z66" s="36"/>
      <c r="AA66" s="36"/>
      <c r="AB66" s="53"/>
      <c r="AC66" s="53"/>
    </row>
    <row r="67" spans="1:114" ht="15" customHeight="1" x14ac:dyDescent="0.2">
      <c r="A67" s="20">
        <v>7100</v>
      </c>
      <c r="B67" s="4" t="s">
        <v>75</v>
      </c>
      <c r="C67" s="50">
        <f t="shared" si="14"/>
        <v>23200</v>
      </c>
      <c r="D67" s="36">
        <v>5000</v>
      </c>
      <c r="E67" s="36">
        <v>5000</v>
      </c>
      <c r="F67" s="36"/>
      <c r="G67" s="36">
        <v>1000</v>
      </c>
      <c r="H67" s="36">
        <v>1000</v>
      </c>
      <c r="I67" s="36"/>
      <c r="J67" s="36">
        <v>2000</v>
      </c>
      <c r="K67" s="36">
        <v>1000</v>
      </c>
      <c r="L67" s="36"/>
      <c r="M67" s="36"/>
      <c r="N67" s="36"/>
      <c r="O67" s="36"/>
      <c r="P67" s="36"/>
      <c r="Q67" s="57">
        <v>0</v>
      </c>
      <c r="R67" s="57">
        <v>0</v>
      </c>
      <c r="S67" s="36">
        <v>1000</v>
      </c>
      <c r="T67" s="36">
        <v>500</v>
      </c>
      <c r="U67" s="36">
        <v>2000</v>
      </c>
      <c r="V67" s="36">
        <v>1000</v>
      </c>
      <c r="W67" s="36">
        <v>1000</v>
      </c>
      <c r="X67" s="36">
        <v>1000</v>
      </c>
      <c r="Y67" s="57">
        <v>0</v>
      </c>
      <c r="Z67" s="36">
        <v>1000</v>
      </c>
      <c r="AA67" s="36">
        <v>700</v>
      </c>
      <c r="AB67" s="53"/>
      <c r="AC67" s="53"/>
    </row>
    <row r="68" spans="1:114" ht="15" customHeight="1" x14ac:dyDescent="0.2">
      <c r="A68" s="40">
        <v>7140</v>
      </c>
      <c r="B68" s="4" t="s">
        <v>76</v>
      </c>
      <c r="C68" s="50">
        <f t="shared" si="14"/>
        <v>12000</v>
      </c>
      <c r="D68" s="36"/>
      <c r="E68" s="36"/>
      <c r="F68" s="36"/>
      <c r="G68" s="36">
        <v>1000</v>
      </c>
      <c r="H68" s="36">
        <v>1000</v>
      </c>
      <c r="I68" s="36"/>
      <c r="J68" s="36">
        <v>2000</v>
      </c>
      <c r="K68" s="36">
        <v>1000</v>
      </c>
      <c r="L68" s="36"/>
      <c r="M68" s="36"/>
      <c r="N68" s="36"/>
      <c r="O68" s="36"/>
      <c r="P68" s="36">
        <v>500</v>
      </c>
      <c r="Q68" s="57">
        <v>0</v>
      </c>
      <c r="R68" s="57"/>
      <c r="S68" s="36">
        <v>500</v>
      </c>
      <c r="T68" s="36">
        <v>500</v>
      </c>
      <c r="U68" s="36">
        <v>2500</v>
      </c>
      <c r="V68" s="36">
        <v>500</v>
      </c>
      <c r="W68" s="36">
        <v>500</v>
      </c>
      <c r="X68" s="36">
        <v>500</v>
      </c>
      <c r="Y68" s="57"/>
      <c r="Z68" s="36">
        <v>1000</v>
      </c>
      <c r="AA68" s="36">
        <v>500</v>
      </c>
      <c r="AB68" s="53"/>
      <c r="AC68" s="53"/>
    </row>
    <row r="69" spans="1:114" ht="15" customHeight="1" x14ac:dyDescent="0.2">
      <c r="A69" s="20">
        <v>7320</v>
      </c>
      <c r="B69" s="4" t="s">
        <v>77</v>
      </c>
      <c r="C69" s="50">
        <f t="shared" si="14"/>
        <v>1000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57"/>
      <c r="R69" s="57"/>
      <c r="S69" s="36"/>
      <c r="T69" s="36"/>
      <c r="U69" s="36">
        <v>1000</v>
      </c>
      <c r="V69" s="36"/>
      <c r="W69" s="36"/>
      <c r="X69" s="36"/>
      <c r="Y69" s="57"/>
      <c r="Z69" s="36"/>
      <c r="AA69" s="36"/>
      <c r="AB69" s="53"/>
      <c r="AC69" s="53"/>
    </row>
    <row r="70" spans="1:114" ht="15" customHeight="1" x14ac:dyDescent="0.2">
      <c r="A70" s="20">
        <v>7400</v>
      </c>
      <c r="B70" s="4" t="s">
        <v>78</v>
      </c>
      <c r="C70" s="50">
        <f t="shared" si="14"/>
        <v>0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57"/>
      <c r="R70" s="57"/>
      <c r="S70" s="36"/>
      <c r="T70" s="36"/>
      <c r="U70" s="36"/>
      <c r="V70" s="36"/>
      <c r="W70" s="36"/>
      <c r="X70" s="36"/>
      <c r="Y70" s="57"/>
      <c r="Z70" s="36"/>
      <c r="AA70" s="36"/>
      <c r="AB70" s="53"/>
      <c r="AC70" s="53"/>
    </row>
    <row r="71" spans="1:114" ht="15" customHeight="1" x14ac:dyDescent="0.2">
      <c r="A71" s="20">
        <v>7410</v>
      </c>
      <c r="B71" s="4" t="s">
        <v>79</v>
      </c>
      <c r="C71" s="50">
        <f t="shared" si="14"/>
        <v>0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57"/>
      <c r="R71" s="57"/>
      <c r="S71" s="36"/>
      <c r="T71" s="36"/>
      <c r="U71" s="36"/>
      <c r="V71" s="36"/>
      <c r="W71" s="36"/>
      <c r="X71" s="36"/>
      <c r="Y71" s="57"/>
      <c r="Z71" s="36"/>
      <c r="AA71" s="36"/>
      <c r="AB71" s="53"/>
      <c r="AC71" s="53"/>
    </row>
    <row r="72" spans="1:114" ht="15" customHeight="1" x14ac:dyDescent="0.2">
      <c r="A72" s="28">
        <v>7500</v>
      </c>
      <c r="B72" s="29" t="s">
        <v>80</v>
      </c>
      <c r="C72" s="50">
        <f t="shared" si="14"/>
        <v>0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57"/>
      <c r="R72" s="57"/>
      <c r="S72" s="36"/>
      <c r="T72" s="36"/>
      <c r="U72" s="36"/>
      <c r="V72" s="36"/>
      <c r="W72" s="36"/>
      <c r="X72" s="36"/>
      <c r="Y72" s="57"/>
      <c r="Z72" s="36"/>
      <c r="AA72" s="36"/>
      <c r="AB72" s="53"/>
      <c r="AC72" s="53"/>
    </row>
    <row r="73" spans="1:114" ht="15" customHeight="1" x14ac:dyDescent="0.2">
      <c r="A73" s="20">
        <v>7770</v>
      </c>
      <c r="B73" s="4" t="s">
        <v>82</v>
      </c>
      <c r="C73" s="50">
        <f t="shared" si="14"/>
        <v>0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57"/>
      <c r="R73" s="57"/>
      <c r="S73" s="36"/>
      <c r="T73" s="36"/>
      <c r="U73" s="36"/>
      <c r="V73" s="36"/>
      <c r="W73" s="36"/>
      <c r="X73" s="36"/>
      <c r="Y73" s="57"/>
      <c r="Z73" s="36"/>
      <c r="AA73" s="36"/>
      <c r="AB73" s="53"/>
      <c r="AC73" s="53"/>
    </row>
    <row r="74" spans="1:114" ht="15" customHeight="1" thickBot="1" x14ac:dyDescent="0.25">
      <c r="A74" s="20">
        <v>7790</v>
      </c>
      <c r="B74" s="4" t="s">
        <v>83</v>
      </c>
      <c r="C74" s="50">
        <f t="shared" si="14"/>
        <v>1000</v>
      </c>
      <c r="D74" s="36"/>
      <c r="E74" s="36"/>
      <c r="F74" s="36">
        <v>1000</v>
      </c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57"/>
      <c r="R74" s="57"/>
      <c r="S74" s="36"/>
      <c r="T74" s="36"/>
      <c r="U74" s="36"/>
      <c r="V74" s="36"/>
      <c r="W74" s="36"/>
      <c r="X74" s="36"/>
      <c r="Y74" s="57"/>
      <c r="Z74" s="36"/>
      <c r="AA74" s="36"/>
      <c r="AB74" s="53"/>
      <c r="AC74" s="53"/>
    </row>
    <row r="75" spans="1:114" s="16" customFormat="1" ht="16.5" thickBot="1" x14ac:dyDescent="0.3">
      <c r="A75" s="24"/>
      <c r="B75" s="45" t="s">
        <v>84</v>
      </c>
      <c r="C75" s="51">
        <f>SUM(C45:C74)</f>
        <v>76600</v>
      </c>
      <c r="D75" s="37">
        <f>SUM(D45:D74)</f>
        <v>5000</v>
      </c>
      <c r="E75" s="37">
        <f t="shared" ref="E75:Z75" si="15">SUM(E45:E74)</f>
        <v>5000</v>
      </c>
      <c r="F75" s="37">
        <f t="shared" si="15"/>
        <v>17000</v>
      </c>
      <c r="G75" s="37">
        <f t="shared" si="15"/>
        <v>3000</v>
      </c>
      <c r="H75" s="37">
        <f t="shared" si="15"/>
        <v>3000</v>
      </c>
      <c r="I75" s="37">
        <f t="shared" si="15"/>
        <v>2000</v>
      </c>
      <c r="J75" s="37">
        <f t="shared" si="15"/>
        <v>5000</v>
      </c>
      <c r="K75" s="37">
        <f t="shared" si="15"/>
        <v>3000</v>
      </c>
      <c r="L75" s="37">
        <f t="shared" si="15"/>
        <v>0</v>
      </c>
      <c r="M75" s="37">
        <f t="shared" si="15"/>
        <v>0</v>
      </c>
      <c r="N75" s="37">
        <f t="shared" si="15"/>
        <v>1000</v>
      </c>
      <c r="O75" s="37">
        <f t="shared" si="15"/>
        <v>0</v>
      </c>
      <c r="P75" s="37">
        <f t="shared" si="15"/>
        <v>3300</v>
      </c>
      <c r="Q75" s="58">
        <f t="shared" si="15"/>
        <v>0</v>
      </c>
      <c r="R75" s="58">
        <f t="shared" si="15"/>
        <v>0</v>
      </c>
      <c r="S75" s="37">
        <f t="shared" si="15"/>
        <v>1800</v>
      </c>
      <c r="T75" s="37">
        <f t="shared" si="15"/>
        <v>1800</v>
      </c>
      <c r="U75" s="37">
        <f t="shared" si="15"/>
        <v>14500</v>
      </c>
      <c r="V75" s="37">
        <f t="shared" si="15"/>
        <v>2300</v>
      </c>
      <c r="W75" s="37">
        <f t="shared" si="15"/>
        <v>1800</v>
      </c>
      <c r="X75" s="37">
        <f t="shared" si="15"/>
        <v>2300</v>
      </c>
      <c r="Y75" s="58">
        <f t="shared" si="15"/>
        <v>0</v>
      </c>
      <c r="Z75" s="37">
        <f t="shared" si="15"/>
        <v>2300</v>
      </c>
      <c r="AA75" s="37">
        <f>SUM(AA45:AA74)</f>
        <v>2500</v>
      </c>
      <c r="AB75" s="54"/>
      <c r="AC75" s="54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</row>
    <row r="76" spans="1:114" ht="13.5" thickBot="1" x14ac:dyDescent="0.25">
      <c r="A76" s="22"/>
      <c r="B76" s="5"/>
      <c r="C76" s="50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57"/>
      <c r="R76" s="57"/>
      <c r="S76" s="36"/>
      <c r="T76" s="36"/>
      <c r="U76" s="36"/>
      <c r="V76" s="36"/>
      <c r="W76" s="36"/>
      <c r="X76" s="36"/>
      <c r="Y76" s="57"/>
      <c r="Z76" s="36"/>
      <c r="AA76" s="36"/>
      <c r="AB76" s="53"/>
      <c r="AC76" s="53"/>
    </row>
    <row r="77" spans="1:114" s="16" customFormat="1" ht="16.5" thickBot="1" x14ac:dyDescent="0.3">
      <c r="A77" s="24"/>
      <c r="B77" s="45" t="s">
        <v>85</v>
      </c>
      <c r="C77" s="51">
        <f>C75+C44+C39+C26</f>
        <v>335670</v>
      </c>
      <c r="D77" s="37">
        <f>D75+D44+D39+D26</f>
        <v>5000</v>
      </c>
      <c r="E77" s="37">
        <f>E75+E44+E39+E26</f>
        <v>5000</v>
      </c>
      <c r="F77" s="37">
        <f t="shared" ref="F77:Z77" si="16">F75+F44+F39+F26</f>
        <v>17000</v>
      </c>
      <c r="G77" s="37">
        <f t="shared" si="16"/>
        <v>4000</v>
      </c>
      <c r="H77" s="37">
        <f t="shared" si="16"/>
        <v>3000</v>
      </c>
      <c r="I77" s="37">
        <f t="shared" si="16"/>
        <v>2000</v>
      </c>
      <c r="J77" s="37">
        <f t="shared" si="16"/>
        <v>5000</v>
      </c>
      <c r="K77" s="37">
        <f t="shared" si="16"/>
        <v>3000</v>
      </c>
      <c r="L77" s="37">
        <f t="shared" si="16"/>
        <v>0</v>
      </c>
      <c r="M77" s="37">
        <f t="shared" si="16"/>
        <v>500</v>
      </c>
      <c r="N77" s="37">
        <f t="shared" si="16"/>
        <v>1000</v>
      </c>
      <c r="O77" s="37">
        <f t="shared" si="16"/>
        <v>0</v>
      </c>
      <c r="P77" s="37">
        <f t="shared" si="16"/>
        <v>26820</v>
      </c>
      <c r="Q77" s="58">
        <f t="shared" si="16"/>
        <v>0</v>
      </c>
      <c r="R77" s="58">
        <f t="shared" si="16"/>
        <v>0</v>
      </c>
      <c r="S77" s="37">
        <f t="shared" si="16"/>
        <v>8950</v>
      </c>
      <c r="T77" s="37">
        <f t="shared" si="16"/>
        <v>33600</v>
      </c>
      <c r="U77" s="37">
        <f t="shared" si="16"/>
        <v>82000</v>
      </c>
      <c r="V77" s="37">
        <f t="shared" si="16"/>
        <v>39700</v>
      </c>
      <c r="W77" s="37">
        <f t="shared" si="16"/>
        <v>26600</v>
      </c>
      <c r="X77" s="37">
        <f t="shared" si="16"/>
        <v>24200</v>
      </c>
      <c r="Y77" s="58">
        <f t="shared" si="16"/>
        <v>0</v>
      </c>
      <c r="Z77" s="37">
        <f t="shared" si="16"/>
        <v>18500</v>
      </c>
      <c r="AA77" s="37">
        <f>AA75+AA44+AA39+AA26</f>
        <v>29800</v>
      </c>
      <c r="AB77" s="54"/>
      <c r="AC77" s="54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</row>
    <row r="78" spans="1:114" ht="13.5" thickBot="1" x14ac:dyDescent="0.25">
      <c r="A78" s="23"/>
      <c r="B78" s="49"/>
      <c r="C78" s="50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57"/>
      <c r="R78" s="57"/>
      <c r="S78" s="36"/>
      <c r="T78" s="36"/>
      <c r="U78" s="36"/>
      <c r="V78" s="36"/>
      <c r="W78" s="36"/>
      <c r="X78" s="36"/>
      <c r="Y78" s="57"/>
      <c r="Z78" s="36"/>
      <c r="AA78" s="36"/>
      <c r="AB78" s="53"/>
      <c r="AC78" s="53"/>
    </row>
    <row r="79" spans="1:114" s="16" customFormat="1" ht="16.5" thickBot="1" x14ac:dyDescent="0.3">
      <c r="A79" s="24"/>
      <c r="B79" s="45" t="s">
        <v>86</v>
      </c>
      <c r="C79" s="51">
        <f>C22+C77</f>
        <v>55370</v>
      </c>
      <c r="D79" s="37">
        <f>D22+D77</f>
        <v>5000</v>
      </c>
      <c r="E79" s="37">
        <f t="shared" ref="E79:Z79" si="17">E22+E77</f>
        <v>5000</v>
      </c>
      <c r="F79" s="37">
        <f t="shared" si="17"/>
        <v>17000</v>
      </c>
      <c r="G79" s="37">
        <f t="shared" si="17"/>
        <v>4000</v>
      </c>
      <c r="H79" s="37">
        <f t="shared" si="17"/>
        <v>3000</v>
      </c>
      <c r="I79" s="37">
        <f t="shared" si="17"/>
        <v>2000</v>
      </c>
      <c r="J79" s="37">
        <f t="shared" si="17"/>
        <v>5000</v>
      </c>
      <c r="K79" s="37">
        <f t="shared" si="17"/>
        <v>3000</v>
      </c>
      <c r="L79" s="37">
        <f t="shared" si="17"/>
        <v>0</v>
      </c>
      <c r="M79" s="37">
        <f t="shared" si="17"/>
        <v>500</v>
      </c>
      <c r="N79" s="37">
        <f t="shared" si="17"/>
        <v>1000</v>
      </c>
      <c r="O79" s="37">
        <f t="shared" si="17"/>
        <v>-10000</v>
      </c>
      <c r="P79" s="37">
        <f>P22+P77</f>
        <v>11970</v>
      </c>
      <c r="Q79" s="58">
        <f t="shared" si="17"/>
        <v>0</v>
      </c>
      <c r="R79" s="58">
        <f t="shared" si="17"/>
        <v>0</v>
      </c>
      <c r="S79" s="37">
        <f t="shared" si="17"/>
        <v>-50</v>
      </c>
      <c r="T79" s="37">
        <f t="shared" si="17"/>
        <v>-3800</v>
      </c>
      <c r="U79" s="37">
        <f t="shared" si="17"/>
        <v>2000</v>
      </c>
      <c r="V79" s="37">
        <f t="shared" si="17"/>
        <v>-4500</v>
      </c>
      <c r="W79" s="37">
        <f t="shared" si="17"/>
        <v>5350</v>
      </c>
      <c r="X79" s="37">
        <f t="shared" si="17"/>
        <v>600</v>
      </c>
      <c r="Y79" s="58">
        <f t="shared" si="17"/>
        <v>0</v>
      </c>
      <c r="Z79" s="37">
        <f t="shared" si="17"/>
        <v>1000</v>
      </c>
      <c r="AA79" s="37">
        <f>AA22+AA77</f>
        <v>7300</v>
      </c>
      <c r="AB79" s="54"/>
      <c r="AC79" s="54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</row>
    <row r="80" spans="1:114" x14ac:dyDescent="0.2"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59"/>
      <c r="R80" s="59"/>
      <c r="S80" s="38"/>
      <c r="T80" s="38"/>
      <c r="U80" s="38"/>
      <c r="V80" s="38"/>
      <c r="W80" s="38"/>
      <c r="X80" s="38"/>
      <c r="Y80" s="59"/>
      <c r="Z80" s="38"/>
      <c r="AA80" s="38"/>
      <c r="AB80" s="53"/>
      <c r="AC80" s="53"/>
    </row>
    <row r="81" spans="3:29" x14ac:dyDescent="0.2">
      <c r="C81" s="11" t="s">
        <v>87</v>
      </c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>
        <v>27</v>
      </c>
      <c r="Q81" s="60">
        <v>0</v>
      </c>
      <c r="R81" s="60">
        <v>0</v>
      </c>
      <c r="S81" s="39">
        <v>10</v>
      </c>
      <c r="T81" s="39">
        <v>40</v>
      </c>
      <c r="U81" s="39">
        <v>100</v>
      </c>
      <c r="V81" s="39">
        <v>40</v>
      </c>
      <c r="W81" s="39">
        <v>25</v>
      </c>
      <c r="X81" s="39">
        <v>25</v>
      </c>
      <c r="Y81" s="60"/>
      <c r="Z81" s="39">
        <v>25</v>
      </c>
      <c r="AA81" s="39">
        <v>25</v>
      </c>
      <c r="AB81" s="53"/>
      <c r="AC81" s="53"/>
    </row>
    <row r="82" spans="3:29" x14ac:dyDescent="0.2">
      <c r="C82" s="11" t="s">
        <v>88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>
        <v>12</v>
      </c>
      <c r="Q82" s="60">
        <v>0</v>
      </c>
      <c r="R82" s="60">
        <v>0</v>
      </c>
      <c r="S82" s="39">
        <v>1</v>
      </c>
      <c r="T82" s="39">
        <v>4</v>
      </c>
      <c r="U82" s="39">
        <v>10</v>
      </c>
      <c r="V82" s="39">
        <v>12</v>
      </c>
      <c r="W82" s="39">
        <v>10</v>
      </c>
      <c r="X82" s="39">
        <v>2</v>
      </c>
      <c r="Y82" s="60"/>
      <c r="Z82" s="39">
        <v>2</v>
      </c>
      <c r="AA82" s="39">
        <v>2</v>
      </c>
      <c r="AB82" s="53"/>
      <c r="AC82" s="53"/>
    </row>
    <row r="83" spans="3:29" x14ac:dyDescent="0.2"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60"/>
      <c r="R83" s="60"/>
      <c r="S83" s="39"/>
      <c r="T83" s="39"/>
      <c r="U83" s="39"/>
      <c r="V83" s="39"/>
      <c r="W83" s="39"/>
      <c r="X83" s="39"/>
      <c r="Y83" s="39"/>
      <c r="Z83" s="39"/>
      <c r="AA83" s="1"/>
      <c r="AB83" s="53"/>
      <c r="AC83" s="53"/>
    </row>
    <row r="84" spans="3:29" x14ac:dyDescent="0.2"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1"/>
      <c r="AB84" s="53"/>
      <c r="AC84" s="53"/>
    </row>
    <row r="85" spans="3:29" x14ac:dyDescent="0.2"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1"/>
      <c r="AB85" s="53"/>
      <c r="AC85" s="53"/>
    </row>
    <row r="86" spans="3:29" x14ac:dyDescent="0.2"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1"/>
      <c r="AB86" s="53"/>
      <c r="AC86" s="53"/>
    </row>
    <row r="87" spans="3:29" x14ac:dyDescent="0.2"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1"/>
      <c r="AB87" s="53"/>
      <c r="AC87" s="53"/>
    </row>
    <row r="88" spans="3:29" x14ac:dyDescent="0.2"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1"/>
      <c r="AB88" s="53"/>
      <c r="AC88" s="53"/>
    </row>
    <row r="89" spans="3:29" x14ac:dyDescent="0.2"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1"/>
      <c r="AB89" s="53"/>
      <c r="AC89" s="53"/>
    </row>
    <row r="90" spans="3:29" x14ac:dyDescent="0.2"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1"/>
      <c r="AB90" s="53"/>
      <c r="AC90" s="53"/>
    </row>
    <row r="91" spans="3:29" x14ac:dyDescent="0.2"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1"/>
      <c r="AB91" s="53"/>
      <c r="AC91" s="53"/>
    </row>
    <row r="92" spans="3:29" x14ac:dyDescent="0.2"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1"/>
      <c r="AB92" s="53"/>
      <c r="AC92" s="53"/>
    </row>
    <row r="93" spans="3:29" x14ac:dyDescent="0.2"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1"/>
      <c r="AB93" s="53"/>
      <c r="AC93" s="53"/>
    </row>
    <row r="94" spans="3:29" x14ac:dyDescent="0.2"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1"/>
      <c r="AB94" s="53"/>
      <c r="AC94" s="53"/>
    </row>
    <row r="95" spans="3:29" x14ac:dyDescent="0.2"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1"/>
      <c r="AB95" s="53"/>
      <c r="AC95" s="53"/>
    </row>
    <row r="96" spans="3:29" x14ac:dyDescent="0.2"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1"/>
      <c r="AB96" s="53"/>
      <c r="AC96" s="53"/>
    </row>
    <row r="97" spans="4:29" x14ac:dyDescent="0.2"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1"/>
      <c r="AB97" s="53"/>
      <c r="AC97" s="53"/>
    </row>
    <row r="98" spans="4:29" x14ac:dyDescent="0.2"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1"/>
      <c r="AB98" s="53"/>
      <c r="AC98" s="53"/>
    </row>
    <row r="99" spans="4:29" x14ac:dyDescent="0.2"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1"/>
      <c r="AB99" s="53"/>
      <c r="AC99" s="53"/>
    </row>
    <row r="100" spans="4:29" x14ac:dyDescent="0.2"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1"/>
      <c r="AB100" s="53"/>
      <c r="AC100" s="53"/>
    </row>
    <row r="101" spans="4:29" x14ac:dyDescent="0.2"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1"/>
      <c r="AB101" s="53"/>
      <c r="AC101" s="53"/>
    </row>
    <row r="102" spans="4:29" x14ac:dyDescent="0.2"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1"/>
      <c r="AB102" s="53"/>
      <c r="AC102" s="53"/>
    </row>
    <row r="103" spans="4:29" x14ac:dyDescent="0.2"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1"/>
      <c r="AB103" s="53"/>
      <c r="AC103" s="53"/>
    </row>
    <row r="104" spans="4:29" x14ac:dyDescent="0.2"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1"/>
      <c r="AB104" s="53"/>
      <c r="AC104" s="53"/>
    </row>
    <row r="105" spans="4:29" x14ac:dyDescent="0.2"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1"/>
      <c r="AB105" s="53"/>
      <c r="AC105" s="53"/>
    </row>
    <row r="106" spans="4:29" x14ac:dyDescent="0.2"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1"/>
      <c r="AB106" s="53"/>
      <c r="AC106" s="53"/>
    </row>
    <row r="107" spans="4:29" x14ac:dyDescent="0.2"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1"/>
      <c r="AB107" s="53"/>
      <c r="AC107" s="53"/>
    </row>
    <row r="108" spans="4:29" x14ac:dyDescent="0.2"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1"/>
      <c r="AB108" s="53"/>
      <c r="AC108" s="53"/>
    </row>
    <row r="109" spans="4:29" x14ac:dyDescent="0.2"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1"/>
      <c r="AB109" s="53"/>
      <c r="AC109" s="53"/>
    </row>
    <row r="110" spans="4:29" x14ac:dyDescent="0.2"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1"/>
      <c r="AB110" s="53"/>
      <c r="AC110" s="53"/>
    </row>
    <row r="111" spans="4:29" x14ac:dyDescent="0.2"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1"/>
      <c r="AB111" s="53"/>
      <c r="AC111" s="53"/>
    </row>
    <row r="112" spans="4:29" x14ac:dyDescent="0.2"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1"/>
      <c r="AB112" s="53"/>
      <c r="AC112" s="53"/>
    </row>
    <row r="113" spans="4:29" x14ac:dyDescent="0.2"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1"/>
      <c r="AB113" s="53"/>
      <c r="AC113" s="53"/>
    </row>
    <row r="114" spans="4:29" x14ac:dyDescent="0.2"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1"/>
      <c r="AB114" s="53"/>
      <c r="AC114" s="53"/>
    </row>
    <row r="115" spans="4:29" x14ac:dyDescent="0.2"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1"/>
      <c r="AB115" s="53"/>
      <c r="AC115" s="53"/>
    </row>
    <row r="116" spans="4:29" x14ac:dyDescent="0.2"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1"/>
      <c r="AB116" s="53"/>
      <c r="AC116" s="53"/>
    </row>
    <row r="117" spans="4:29" x14ac:dyDescent="0.2"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1"/>
      <c r="AB117" s="53"/>
      <c r="AC117" s="53"/>
    </row>
    <row r="118" spans="4:29" x14ac:dyDescent="0.2"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1"/>
      <c r="AB118" s="53"/>
      <c r="AC118" s="53"/>
    </row>
    <row r="119" spans="4:29" x14ac:dyDescent="0.2"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1"/>
      <c r="AB119" s="53"/>
      <c r="AC119" s="53"/>
    </row>
    <row r="120" spans="4:29" x14ac:dyDescent="0.2"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1"/>
      <c r="AB120" s="53"/>
      <c r="AC120" s="53"/>
    </row>
    <row r="121" spans="4:29" x14ac:dyDescent="0.2"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1"/>
      <c r="AB121" s="53"/>
      <c r="AC121" s="53"/>
    </row>
    <row r="122" spans="4:29" x14ac:dyDescent="0.2"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1"/>
      <c r="AB122" s="53"/>
      <c r="AC122" s="53"/>
    </row>
    <row r="123" spans="4:29" x14ac:dyDescent="0.2"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1"/>
      <c r="AB123" s="53"/>
      <c r="AC123" s="53"/>
    </row>
    <row r="124" spans="4:29" x14ac:dyDescent="0.2"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1"/>
      <c r="AB124" s="53"/>
      <c r="AC124" s="53"/>
    </row>
    <row r="125" spans="4:29" x14ac:dyDescent="0.2"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1"/>
      <c r="AB125" s="53"/>
      <c r="AC125" s="53"/>
    </row>
    <row r="126" spans="4:29" x14ac:dyDescent="0.2"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1"/>
      <c r="AB126" s="53"/>
      <c r="AC126" s="53"/>
    </row>
    <row r="127" spans="4:29" x14ac:dyDescent="0.2"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1"/>
      <c r="AB127" s="53"/>
      <c r="AC127" s="53"/>
    </row>
    <row r="128" spans="4:29" x14ac:dyDescent="0.2"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1"/>
      <c r="AB128" s="53"/>
      <c r="AC128" s="53"/>
    </row>
    <row r="129" spans="4:29" x14ac:dyDescent="0.2"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1"/>
      <c r="AB129" s="53"/>
      <c r="AC129" s="53"/>
    </row>
    <row r="130" spans="4:29" x14ac:dyDescent="0.2"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1"/>
      <c r="AB130" s="53"/>
      <c r="AC130" s="53"/>
    </row>
    <row r="131" spans="4:29" x14ac:dyDescent="0.2"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1"/>
      <c r="AB131" s="53"/>
      <c r="AC131" s="53"/>
    </row>
    <row r="132" spans="4:29" x14ac:dyDescent="0.2"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1"/>
      <c r="AB132" s="53"/>
      <c r="AC132" s="53"/>
    </row>
    <row r="133" spans="4:29" x14ac:dyDescent="0.2"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1"/>
      <c r="AB133" s="53"/>
      <c r="AC133" s="53"/>
    </row>
    <row r="134" spans="4:29" x14ac:dyDescent="0.2"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1"/>
      <c r="AB134" s="53"/>
      <c r="AC134" s="53"/>
    </row>
    <row r="135" spans="4:29" x14ac:dyDescent="0.2"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1"/>
      <c r="AB135" s="53"/>
      <c r="AC135" s="53"/>
    </row>
    <row r="136" spans="4:29" x14ac:dyDescent="0.2"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1"/>
      <c r="AB136" s="53"/>
      <c r="AC136" s="53"/>
    </row>
    <row r="137" spans="4:29" x14ac:dyDescent="0.2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53"/>
      <c r="AC137" s="53"/>
    </row>
    <row r="138" spans="4:29" x14ac:dyDescent="0.2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53"/>
      <c r="AC138" s="53"/>
    </row>
    <row r="139" spans="4:29" x14ac:dyDescent="0.2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53"/>
      <c r="AC139" s="53"/>
    </row>
    <row r="140" spans="4:29" x14ac:dyDescent="0.2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53"/>
      <c r="AC140" s="53"/>
    </row>
    <row r="141" spans="4:29" x14ac:dyDescent="0.2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53"/>
      <c r="AC141" s="53"/>
    </row>
    <row r="142" spans="4:29" x14ac:dyDescent="0.2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53"/>
      <c r="AC142" s="53"/>
    </row>
    <row r="143" spans="4:29" x14ac:dyDescent="0.2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53"/>
      <c r="AC143" s="53"/>
    </row>
    <row r="144" spans="4:29" x14ac:dyDescent="0.2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53"/>
      <c r="AC144" s="53"/>
    </row>
    <row r="145" spans="4:29" x14ac:dyDescent="0.2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53"/>
      <c r="AC145" s="53"/>
    </row>
    <row r="146" spans="4:29" x14ac:dyDescent="0.2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53"/>
      <c r="AC146" s="53"/>
    </row>
    <row r="147" spans="4:29" x14ac:dyDescent="0.2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53"/>
      <c r="AC147" s="53"/>
    </row>
    <row r="148" spans="4:29" x14ac:dyDescent="0.2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53"/>
      <c r="AC148" s="53"/>
    </row>
    <row r="149" spans="4:29" x14ac:dyDescent="0.2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53"/>
      <c r="AC149" s="53"/>
    </row>
    <row r="150" spans="4:29" x14ac:dyDescent="0.2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53"/>
      <c r="AC150" s="53"/>
    </row>
    <row r="151" spans="4:29" x14ac:dyDescent="0.2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53"/>
      <c r="AC151" s="53"/>
    </row>
    <row r="152" spans="4:29" x14ac:dyDescent="0.2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53"/>
      <c r="AC152" s="53"/>
    </row>
    <row r="153" spans="4:29" x14ac:dyDescent="0.2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53"/>
      <c r="AC153" s="53"/>
    </row>
    <row r="154" spans="4:29" x14ac:dyDescent="0.2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53"/>
      <c r="AC154" s="53"/>
    </row>
    <row r="155" spans="4:29" x14ac:dyDescent="0.2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53"/>
      <c r="AC155" s="53"/>
    </row>
    <row r="156" spans="4:29" x14ac:dyDescent="0.2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53"/>
      <c r="AC156" s="53"/>
    </row>
    <row r="157" spans="4:29" x14ac:dyDescent="0.2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53"/>
      <c r="AC157" s="53"/>
    </row>
    <row r="158" spans="4:29" x14ac:dyDescent="0.2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53"/>
      <c r="AC158" s="53"/>
    </row>
    <row r="159" spans="4:29" x14ac:dyDescent="0.2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53"/>
      <c r="AC159" s="53"/>
    </row>
    <row r="160" spans="4:29" x14ac:dyDescent="0.2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53"/>
      <c r="AC160" s="53"/>
    </row>
    <row r="161" spans="4:29" x14ac:dyDescent="0.2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53"/>
      <c r="AC161" s="53"/>
    </row>
    <row r="162" spans="4:29" x14ac:dyDescent="0.2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53"/>
      <c r="AC162" s="53"/>
    </row>
    <row r="163" spans="4:29" x14ac:dyDescent="0.2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53"/>
      <c r="AC163" s="53"/>
    </row>
    <row r="164" spans="4:29" x14ac:dyDescent="0.2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53"/>
      <c r="AC164" s="53"/>
    </row>
    <row r="165" spans="4:29" x14ac:dyDescent="0.2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53"/>
      <c r="AC165" s="53"/>
    </row>
    <row r="166" spans="4:29" x14ac:dyDescent="0.2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53"/>
      <c r="AC166" s="53"/>
    </row>
    <row r="167" spans="4:29" x14ac:dyDescent="0.2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53"/>
      <c r="AC167" s="53"/>
    </row>
  </sheetData>
  <sheetProtection selectLockedCells="1"/>
  <mergeCells count="29">
    <mergeCell ref="B1:C2"/>
    <mergeCell ref="K9:K10"/>
    <mergeCell ref="P9:P10"/>
    <mergeCell ref="H9:H10"/>
    <mergeCell ref="I9:I10"/>
    <mergeCell ref="O9:O10"/>
    <mergeCell ref="D9:D10"/>
    <mergeCell ref="E9:E10"/>
    <mergeCell ref="F9:F10"/>
    <mergeCell ref="L9:L10"/>
    <mergeCell ref="B3:C3"/>
    <mergeCell ref="B9:B10"/>
    <mergeCell ref="J9:J10"/>
    <mergeCell ref="AA9:AA10"/>
    <mergeCell ref="A9:A10"/>
    <mergeCell ref="C9:C10"/>
    <mergeCell ref="G9:G10"/>
    <mergeCell ref="Q9:Q10"/>
    <mergeCell ref="W9:W10"/>
    <mergeCell ref="X9:X10"/>
    <mergeCell ref="R9:R10"/>
    <mergeCell ref="M9:M10"/>
    <mergeCell ref="N9:N10"/>
    <mergeCell ref="Y9:Y10"/>
    <mergeCell ref="Z9:Z10"/>
    <mergeCell ref="S9:S10"/>
    <mergeCell ref="T9:T10"/>
    <mergeCell ref="V9:V10"/>
    <mergeCell ref="U9:U10"/>
  </mergeCells>
  <phoneticPr fontId="5" type="noConversion"/>
  <pageMargins left="0.75" right="0.75" top="1" bottom="1" header="0.5" footer="0.5"/>
  <pageSetup paperSize="8" scale="59" fitToWidth="3" fitToHeight="2" orientation="landscape" r:id="rId1"/>
  <headerFooter alignWithMargins="0"/>
  <ignoredErrors>
    <ignoredError sqref="C26 C39 C44 C13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6FF76B17BDDD4092926D851527E6A2" ma:contentTypeVersion="12" ma:contentTypeDescription="Opprett et nytt dokument." ma:contentTypeScope="" ma:versionID="4e34d04fffaa815604d406aefec676b6">
  <xsd:schema xmlns:xsd="http://www.w3.org/2001/XMLSchema" xmlns:xs="http://www.w3.org/2001/XMLSchema" xmlns:p="http://schemas.microsoft.com/office/2006/metadata/properties" xmlns:ns2="2ae8f0f3-7472-4306-a2ae-b58526f4f5cf" xmlns:ns3="47b703fe-7bbf-4296-836e-c2f55ef90068" targetNamespace="http://schemas.microsoft.com/office/2006/metadata/properties" ma:root="true" ma:fieldsID="4e2cb6ebe137f37f6566afb0b9c99b85" ns2:_="" ns3:_="">
    <xsd:import namespace="2ae8f0f3-7472-4306-a2ae-b58526f4f5cf"/>
    <xsd:import namespace="47b703fe-7bbf-4296-836e-c2f55ef900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8f0f3-7472-4306-a2ae-b58526f4f5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703fe-7bbf-4296-836e-c2f55ef900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26BCF0-B054-4E32-98CE-9CC95265287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CBFB889-7FB2-4490-BCFF-BF3208310B9A}">
  <ds:schemaRefs>
    <ds:schemaRef ds:uri="http://schemas.microsoft.com/office/2006/documentManagement/types"/>
    <ds:schemaRef ds:uri="http://schemas.microsoft.com/office/infopath/2007/PartnerControls"/>
    <ds:schemaRef ds:uri="03753527-3075-4290-8bfb-ee6a44dc65d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ffd37ae-4ecd-43e1-a3cd-809b7adba7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B0D07F-9670-4F61-8481-28A6C0D792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0483190-2B26-4243-9544-A7C24631C8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2020</vt:lpstr>
      <vt:lpstr>2019</vt:lpstr>
      <vt:lpstr>'2019'!Utskriftsområde</vt:lpstr>
      <vt:lpstr>'2020'!Utskriftsområde</vt:lpstr>
    </vt:vector>
  </TitlesOfParts>
  <Manager/>
  <Company>Det Norske Misjonsselskap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Odd Brommeland</dc:creator>
  <cp:keywords/>
  <dc:description/>
  <cp:lastModifiedBy>Elise Slettebø Melhus</cp:lastModifiedBy>
  <cp:revision/>
  <dcterms:created xsi:type="dcterms:W3CDTF">2008-06-09T10:37:05Z</dcterms:created>
  <dcterms:modified xsi:type="dcterms:W3CDTF">2020-06-29T11:33:40Z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Boyd Oyier</vt:lpwstr>
  </property>
  <property fmtid="{D5CDD505-2E9C-101B-9397-08002B2CF9AE}" pid="3" name="Order">
    <vt:lpwstr>114800.000000000</vt:lpwstr>
  </property>
  <property fmtid="{D5CDD505-2E9C-101B-9397-08002B2CF9AE}" pid="4" name="display_urn:schemas-microsoft-com:office:office#Author">
    <vt:lpwstr>Boyd Oyier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xd_ProgID">
    <vt:lpwstr/>
  </property>
  <property fmtid="{D5CDD505-2E9C-101B-9397-08002B2CF9AE}" pid="9" name="ContentTypeId">
    <vt:lpwstr>0x010100046FF76B17BDDD4092926D851527E6A2</vt:lpwstr>
  </property>
</Properties>
</file>