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tnorskemisjonsselskap-my.sharepoint.com/personal/petter_berg_nmsu_no/Documents/RR/Årsmøte 2021/Dokumenter til årsmøte 2021/"/>
    </mc:Choice>
  </mc:AlternateContent>
  <xr:revisionPtr revIDLastSave="1" documentId="8_{AA039556-012D-48AE-8294-B29E931C1363}" xr6:coauthVersionLast="45" xr6:coauthVersionMax="45" xr10:uidLastSave="{085F7E44-1E81-4D9F-9F2E-C51BD6E6E6A7}"/>
  <bookViews>
    <workbookView xWindow="-120" yWindow="-120" windowWidth="20730" windowHeight="11160" xr2:uid="{8139F21F-C470-42DC-AFFF-29D0E95A0EC2}"/>
  </bookViews>
  <sheets>
    <sheet name="HedOpp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E8" i="2"/>
  <c r="E18" i="2" s="1"/>
  <c r="E73" i="2" s="1"/>
  <c r="F8" i="2"/>
  <c r="G8" i="2"/>
  <c r="G18" i="2" s="1"/>
  <c r="G73" i="2" s="1"/>
  <c r="H8" i="2"/>
  <c r="H18" i="2" s="1"/>
  <c r="I8" i="2"/>
  <c r="I18" i="2" s="1"/>
  <c r="I73" i="2" s="1"/>
  <c r="J8" i="2"/>
  <c r="K8" i="2"/>
  <c r="K18" i="2" s="1"/>
  <c r="K73" i="2" s="1"/>
  <c r="L8" i="2"/>
  <c r="L18" i="2" s="1"/>
  <c r="M8" i="2"/>
  <c r="M18" i="2" s="1"/>
  <c r="M73" i="2" s="1"/>
  <c r="N8" i="2"/>
  <c r="O8" i="2"/>
  <c r="O18" i="2" s="1"/>
  <c r="O73" i="2" s="1"/>
  <c r="D9" i="2"/>
  <c r="D16" i="2" s="1"/>
  <c r="D18" i="2" s="1"/>
  <c r="D10" i="2"/>
  <c r="D11" i="2"/>
  <c r="D12" i="2"/>
  <c r="D13" i="2"/>
  <c r="D14" i="2"/>
  <c r="D15" i="2"/>
  <c r="E16" i="2"/>
  <c r="F16" i="2"/>
  <c r="G16" i="2"/>
  <c r="H16" i="2"/>
  <c r="I16" i="2"/>
  <c r="J16" i="2"/>
  <c r="K16" i="2"/>
  <c r="L16" i="2"/>
  <c r="M16" i="2"/>
  <c r="N16" i="2"/>
  <c r="O16" i="2"/>
  <c r="F18" i="2"/>
  <c r="J18" i="2"/>
  <c r="N18" i="2"/>
  <c r="D19" i="2"/>
  <c r="D22" i="2" s="1"/>
  <c r="D20" i="2"/>
  <c r="D21" i="2"/>
  <c r="E22" i="2"/>
  <c r="F22" i="2"/>
  <c r="G22" i="2"/>
  <c r="H22" i="2"/>
  <c r="I22" i="2"/>
  <c r="J22" i="2"/>
  <c r="K22" i="2"/>
  <c r="L22" i="2"/>
  <c r="M22" i="2"/>
  <c r="N22" i="2"/>
  <c r="O22" i="2"/>
  <c r="D23" i="2"/>
  <c r="D24" i="2"/>
  <c r="D25" i="2"/>
  <c r="D36" i="2" s="1"/>
  <c r="D26" i="2"/>
  <c r="D27" i="2"/>
  <c r="D28" i="2"/>
  <c r="D29" i="2"/>
  <c r="D30" i="2"/>
  <c r="D31" i="2"/>
  <c r="D32" i="2"/>
  <c r="D33" i="2"/>
  <c r="D34" i="2"/>
  <c r="D35" i="2"/>
  <c r="E36" i="2"/>
  <c r="E71" i="2" s="1"/>
  <c r="F36" i="2"/>
  <c r="F71" i="2" s="1"/>
  <c r="G36" i="2"/>
  <c r="H36" i="2"/>
  <c r="I36" i="2"/>
  <c r="J36" i="2"/>
  <c r="J71" i="2" s="1"/>
  <c r="K36" i="2"/>
  <c r="L36" i="2"/>
  <c r="M36" i="2"/>
  <c r="M71" i="2" s="1"/>
  <c r="N36" i="2"/>
  <c r="N71" i="2" s="1"/>
  <c r="O36" i="2"/>
  <c r="D37" i="2"/>
  <c r="D38" i="2"/>
  <c r="D39" i="2"/>
  <c r="E39" i="2"/>
  <c r="F39" i="2"/>
  <c r="G39" i="2"/>
  <c r="H39" i="2"/>
  <c r="H71" i="2" s="1"/>
  <c r="I39" i="2"/>
  <c r="J39" i="2"/>
  <c r="K39" i="2"/>
  <c r="L39" i="2"/>
  <c r="L71" i="2" s="1"/>
  <c r="M39" i="2"/>
  <c r="N39" i="2"/>
  <c r="O39" i="2"/>
  <c r="D40" i="2"/>
  <c r="D69" i="2" s="1"/>
  <c r="D71" i="2" s="1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E69" i="2"/>
  <c r="F69" i="2"/>
  <c r="G69" i="2"/>
  <c r="H69" i="2"/>
  <c r="I69" i="2"/>
  <c r="I71" i="2" s="1"/>
  <c r="J69" i="2"/>
  <c r="K69" i="2"/>
  <c r="L69" i="2"/>
  <c r="M69" i="2"/>
  <c r="N69" i="2"/>
  <c r="O69" i="2"/>
  <c r="G71" i="2"/>
  <c r="K71" i="2"/>
  <c r="O71" i="2"/>
  <c r="D73" i="2" l="1"/>
  <c r="L73" i="2"/>
  <c r="H73" i="2"/>
  <c r="J73" i="2"/>
  <c r="N73" i="2"/>
  <c r="F7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nms</author>
    <author>Boyd Oyier</author>
    <author>tc={99718FC3-24BE-40F1-90F0-E5AEFEA2B5DD}</author>
    <author>tc={6E7B45A4-EB2A-4B94-A9DF-85F85249A6AE}</author>
    <author>tc={D9B26577-975D-45AD-84BD-76D23BBB420C}</author>
    <author>tc={DBB83060-A9BF-4B9C-AA53-AB1D6D0B2184}</author>
  </authors>
  <commentList>
    <comment ref="E3" authorId="0" shapeId="0" xr:uid="{BFE526F2-A9FB-4D84-B51A-18F01CAF15E1}">
      <text>
        <r>
          <rPr>
            <b/>
            <sz val="8"/>
            <color indexed="81"/>
            <rFont val="Tahoma"/>
            <family val="2"/>
          </rPr>
          <t>nms:</t>
        </r>
        <r>
          <rPr>
            <sz val="8"/>
            <color indexed="81"/>
            <rFont val="Tahoma"/>
            <family val="2"/>
          </rPr>
          <t xml:space="preserve">
Sett inn rett interordre for regionen samt navnet på ordren - der det finnes (!)
Innlagte ordre er eksempler på NMS U HA sine interodre/prosjekter. Fjern disse og legg inn relevant navn.</t>
        </r>
      </text>
    </comment>
    <comment ref="K7" authorId="1" shapeId="0" xr:uid="{D03CB007-C6AE-4069-960B-FBD07731DA9F}">
      <text>
        <r>
          <rPr>
            <b/>
            <sz val="9"/>
            <color indexed="81"/>
            <rFont val="Tahoma"/>
            <family val="2"/>
          </rPr>
          <t>Boyd Oyier:</t>
        </r>
        <r>
          <rPr>
            <sz val="9"/>
            <color indexed="81"/>
            <rFont val="Tahoma"/>
            <family val="2"/>
          </rPr>
          <t xml:space="preserve">
K-STUD
</t>
        </r>
      </text>
    </comment>
    <comment ref="O7" authorId="1" shapeId="0" xr:uid="{3E213501-C204-4571-9BCE-01B0F22AA1FC}">
      <text>
        <r>
          <rPr>
            <b/>
            <sz val="9"/>
            <color indexed="81"/>
            <rFont val="Tahoma"/>
            <family val="2"/>
          </rPr>
          <t>Boyd Oyier:</t>
        </r>
        <r>
          <rPr>
            <sz val="9"/>
            <color indexed="81"/>
            <rFont val="Tahoma"/>
            <family val="2"/>
          </rPr>
          <t xml:space="preserve">
K-STUD
</t>
        </r>
      </text>
    </comment>
    <comment ref="O19" authorId="2" shapeId="0" xr:uid="{99718FC3-24BE-40F1-90F0-E5AEFEA2B5DD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Innkjøp av mat til måltider
</t>
      </text>
    </comment>
    <comment ref="O21" authorId="3" shapeId="0" xr:uid="{6E7B45A4-EB2A-4B94-A9DF-85F85249A6AE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Selvhushold 350kr
</t>
      </text>
    </comment>
    <comment ref="G40" authorId="4" shapeId="0" xr:uid="{D9B26577-975D-45AD-84BD-76D23BBB420C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For 2019 *1,035
</t>
      </text>
    </comment>
    <comment ref="J62" authorId="5" shapeId="0" xr:uid="{DBB83060-A9BF-4B9C-AA53-AB1D6D0B2184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Reise for leder til leirer
</t>
      </text>
    </comment>
  </commentList>
</comments>
</file>

<file path=xl/sharedStrings.xml><?xml version="1.0" encoding="utf-8"?>
<sst xmlns="http://schemas.openxmlformats.org/spreadsheetml/2006/main" count="84" uniqueCount="84">
  <si>
    <t>ledere</t>
  </si>
  <si>
    <t>deltakere</t>
  </si>
  <si>
    <t>Driftsresultat</t>
  </si>
  <si>
    <t>Sum driftskostnader</t>
  </si>
  <si>
    <t>Andre driftskostnader</t>
  </si>
  <si>
    <t>Annen kostnad</t>
  </si>
  <si>
    <t>Bank og kortgebyrer</t>
  </si>
  <si>
    <t>Forsikringspremie</t>
  </si>
  <si>
    <t>Prosjektstøtte</t>
  </si>
  <si>
    <t>Medlemskap, kontingent</t>
  </si>
  <si>
    <t>Reklamekostnad</t>
  </si>
  <si>
    <t>Reisekostnad</t>
  </si>
  <si>
    <t>Bilgodtgjørelse, ansatte</t>
  </si>
  <si>
    <t>NMS U bil / campingvogn kostnader</t>
  </si>
  <si>
    <t>Porto</t>
  </si>
  <si>
    <t>Telefon</t>
  </si>
  <si>
    <t>Annen kontorkostnad</t>
  </si>
  <si>
    <t>Møter, kurs, oppdateringer</t>
  </si>
  <si>
    <t>Aviser, tidsskrifter, bøker o.l.</t>
  </si>
  <si>
    <t>Trykksak</t>
  </si>
  <si>
    <t>Kontorrekvisita</t>
  </si>
  <si>
    <t>Konsulenthjelp</t>
  </si>
  <si>
    <t>Honorar regnskap</t>
  </si>
  <si>
    <t>Honorar revisjon</t>
  </si>
  <si>
    <t>Reparasjon og vedlikehold annet</t>
  </si>
  <si>
    <t>Materiell til eget bruk</t>
  </si>
  <si>
    <t>Datautstyr</t>
  </si>
  <si>
    <t>Annen leiekostnad</t>
  </si>
  <si>
    <t>Leie transportmidler</t>
  </si>
  <si>
    <t>Leie andre kontormaskiner</t>
  </si>
  <si>
    <t>Annen kostnad lokaler</t>
  </si>
  <si>
    <t>Renhold</t>
  </si>
  <si>
    <t>Strøm</t>
  </si>
  <si>
    <t>Husleie</t>
  </si>
  <si>
    <t>Avskrivinger</t>
  </si>
  <si>
    <t>Avskriving på transportmidler</t>
  </si>
  <si>
    <t>Avskrivning på andre eiendeler</t>
  </si>
  <si>
    <t>Personalkostnader</t>
  </si>
  <si>
    <t>Annen personalkostnad- refusjon</t>
  </si>
  <si>
    <t>Annen personalkostnad</t>
  </si>
  <si>
    <t>Rekruttering- og ansettelseskostnader</t>
  </si>
  <si>
    <t>Gruppelivsforsikring</t>
  </si>
  <si>
    <t>Refusjon av sykepenger</t>
  </si>
  <si>
    <t>Innberetningspliktig pensjonskostnad</t>
  </si>
  <si>
    <t>Arbeidsgiveravgift av påløpt ferielønn</t>
  </si>
  <si>
    <t>Arbeidsgiveravgift</t>
  </si>
  <si>
    <t>Motkonto for gruppe 52</t>
  </si>
  <si>
    <t>Fri telefon</t>
  </si>
  <si>
    <t>Honorarer/Lønn/Tillegg uten feriepenger</t>
  </si>
  <si>
    <t>Feriepenger</t>
  </si>
  <si>
    <t>Lønn til ansatte</t>
  </si>
  <si>
    <t>Varekostnad</t>
  </si>
  <si>
    <t>Leiropphold NMS</t>
  </si>
  <si>
    <t>Beholdningsendring</t>
  </si>
  <si>
    <t>Innkjøp til leir</t>
  </si>
  <si>
    <t>Sum driftinntekter</t>
  </si>
  <si>
    <t>Salg/Leieinntekter</t>
  </si>
  <si>
    <t>Leieinntekter</t>
  </si>
  <si>
    <t>3600</t>
  </si>
  <si>
    <t>Leirinntekter NMS U</t>
  </si>
  <si>
    <t>Deltaker og billettinntekter</t>
  </si>
  <si>
    <t>Medlemskontigent</t>
  </si>
  <si>
    <t>Leirskoleinntekter</t>
  </si>
  <si>
    <t>Salgsinntekt, avgiftsfri</t>
  </si>
  <si>
    <t>Kiosksalg - mat</t>
  </si>
  <si>
    <t>Offentlig tilskudd</t>
  </si>
  <si>
    <t>Offentlige tilskudd</t>
  </si>
  <si>
    <t>Støtteorganisasjoner</t>
  </si>
  <si>
    <t>Korhelg på Mesnali</t>
  </si>
  <si>
    <t>Lederhelg på Mesnali</t>
  </si>
  <si>
    <t>Vår- og fugleleir på Mesnali</t>
  </si>
  <si>
    <t>Påsketenleir</t>
  </si>
  <si>
    <t>Nyttårsleir</t>
  </si>
  <si>
    <t>Andre leirutgifter</t>
  </si>
  <si>
    <t>Årsmøte</t>
  </si>
  <si>
    <t>Regionrådet</t>
  </si>
  <si>
    <t>Administrasjons utgifter</t>
  </si>
  <si>
    <t>Møter eksternt</t>
  </si>
  <si>
    <t>Møter internt i org</t>
  </si>
  <si>
    <t>Budsjett 2021 original</t>
  </si>
  <si>
    <t>Budsjett 2020 revidert</t>
  </si>
  <si>
    <t>Navn</t>
  </si>
  <si>
    <t>Konto</t>
  </si>
  <si>
    <t>Hedmark Oppland - 1430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</si>
</sst>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right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left"/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3" fontId="3" fillId="0" borderId="1" xfId="1" applyNumberFormat="1" applyFont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left"/>
    </xf>
    <xf numFmtId="49" fontId="4" fillId="0" borderId="5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3" fontId="2" fillId="2" borderId="7" xfId="1" applyNumberFormat="1" applyFont="1" applyFill="1" applyBorder="1" applyAlignment="1">
      <alignment horizontal="right"/>
    </xf>
    <xf numFmtId="3" fontId="4" fillId="3" borderId="8" xfId="1" applyNumberFormat="1" applyFont="1" applyFill="1" applyBorder="1" applyAlignment="1">
      <alignment horizontal="right"/>
    </xf>
    <xf numFmtId="0" fontId="4" fillId="0" borderId="9" xfId="1" applyFont="1" applyBorder="1" applyAlignment="1">
      <alignment horizontal="left"/>
    </xf>
    <xf numFmtId="49" fontId="2" fillId="0" borderId="10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49" fontId="2" fillId="0" borderId="11" xfId="1" applyNumberFormat="1" applyFont="1" applyBorder="1" applyAlignment="1">
      <alignment horizontal="right"/>
    </xf>
    <xf numFmtId="3" fontId="3" fillId="0" borderId="6" xfId="1" applyNumberFormat="1" applyFont="1" applyBorder="1" applyAlignment="1" applyProtection="1">
      <alignment horizontal="right"/>
      <protection locked="0"/>
    </xf>
    <xf numFmtId="3" fontId="2" fillId="2" borderId="12" xfId="1" applyNumberFormat="1" applyFont="1" applyFill="1" applyBorder="1" applyAlignment="1">
      <alignment horizontal="right"/>
    </xf>
    <xf numFmtId="3" fontId="2" fillId="3" borderId="8" xfId="1" applyNumberFormat="1" applyFont="1" applyFill="1" applyBorder="1" applyAlignment="1">
      <alignment horizontal="right"/>
    </xf>
    <xf numFmtId="0" fontId="2" fillId="0" borderId="0" xfId="1" applyFont="1" applyAlignment="1">
      <alignment horizontal="left"/>
    </xf>
    <xf numFmtId="49" fontId="2" fillId="0" borderId="13" xfId="1" applyNumberFormat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49" fontId="2" fillId="0" borderId="13" xfId="1" quotePrefix="1" applyNumberFormat="1" applyFont="1" applyBorder="1" applyAlignment="1">
      <alignment horizontal="left"/>
    </xf>
    <xf numFmtId="0" fontId="2" fillId="0" borderId="13" xfId="1" quotePrefix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49" fontId="2" fillId="0" borderId="10" xfId="1" applyNumberFormat="1" applyFont="1" applyBorder="1" applyAlignment="1">
      <alignment horizontal="left"/>
    </xf>
    <xf numFmtId="0" fontId="4" fillId="0" borderId="4" xfId="1" applyFont="1" applyBorder="1"/>
    <xf numFmtId="3" fontId="2" fillId="2" borderId="2" xfId="1" applyNumberFormat="1" applyFont="1" applyFill="1" applyBorder="1" applyAlignment="1">
      <alignment horizontal="right"/>
    </xf>
    <xf numFmtId="49" fontId="2" fillId="0" borderId="11" xfId="1" applyNumberFormat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49" fontId="2" fillId="0" borderId="14" xfId="1" quotePrefix="1" applyNumberFormat="1" applyFont="1" applyBorder="1" applyAlignment="1">
      <alignment horizontal="left"/>
    </xf>
    <xf numFmtId="0" fontId="3" fillId="0" borderId="6" xfId="1" applyFont="1" applyBorder="1" applyAlignment="1" applyProtection="1">
      <alignment horizontal="right"/>
      <protection locked="0"/>
    </xf>
    <xf numFmtId="49" fontId="2" fillId="0" borderId="16" xfId="1" applyNumberFormat="1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0" fontId="5" fillId="2" borderId="17" xfId="1" applyFont="1" applyFill="1" applyBorder="1" applyAlignment="1">
      <alignment horizontal="center" wrapText="1"/>
    </xf>
    <xf numFmtId="3" fontId="4" fillId="2" borderId="12" xfId="1" applyNumberFormat="1" applyFont="1" applyFill="1" applyBorder="1" applyAlignment="1">
      <alignment horizontal="center" wrapText="1"/>
    </xf>
    <xf numFmtId="49" fontId="4" fillId="3" borderId="15" xfId="1" applyNumberFormat="1" applyFont="1" applyFill="1" applyBorder="1" applyAlignment="1">
      <alignment horizontal="center" wrapText="1"/>
    </xf>
    <xf numFmtId="49" fontId="4" fillId="2" borderId="18" xfId="1" applyNumberFormat="1" applyFont="1" applyFill="1" applyBorder="1" applyAlignment="1">
      <alignment horizontal="center"/>
    </xf>
    <xf numFmtId="49" fontId="4" fillId="2" borderId="17" xfId="1" applyNumberFormat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 wrapText="1"/>
    </xf>
    <xf numFmtId="3" fontId="4" fillId="2" borderId="20" xfId="1" applyNumberFormat="1" applyFont="1" applyFill="1" applyBorder="1" applyAlignment="1">
      <alignment horizontal="center" wrapText="1"/>
    </xf>
    <xf numFmtId="49" fontId="4" fillId="3" borderId="16" xfId="1" applyNumberFormat="1" applyFont="1" applyFill="1" applyBorder="1" applyAlignment="1">
      <alignment horizontal="center" wrapText="1"/>
    </xf>
    <xf numFmtId="49" fontId="4" fillId="2" borderId="21" xfId="1" applyNumberFormat="1" applyFont="1" applyFill="1" applyBorder="1" applyAlignment="1">
      <alignment horizontal="center"/>
    </xf>
    <xf numFmtId="49" fontId="4" fillId="2" borderId="19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quotePrefix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49" fontId="1" fillId="0" borderId="0" xfId="1" applyNumberFormat="1"/>
    <xf numFmtId="0" fontId="2" fillId="0" borderId="0" xfId="1" applyFont="1" applyAlignment="1">
      <alignment horizontal="center"/>
    </xf>
    <xf numFmtId="0" fontId="2" fillId="0" borderId="0" xfId="1" applyFont="1"/>
    <xf numFmtId="3" fontId="2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</cellXfs>
  <cellStyles count="2">
    <cellStyle name="Normal" xfId="0" builtinId="0"/>
    <cellStyle name="Normal 2" xfId="1" xr:uid="{CFCEB36D-8752-4AC3-8B2A-E3EC6990C4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MSU%20Budsjett%202021%20Original%20oppdat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let Budsjett"/>
      <sheetName val="HA"/>
      <sheetName val="Sør"/>
      <sheetName val="Bjørgvin"/>
      <sheetName val="Møre"/>
      <sheetName val="Nord-Norge"/>
      <sheetName val="Øst"/>
      <sheetName val="Stavanger"/>
      <sheetName val="Trøndelag"/>
      <sheetName val="Lønnsoversikt"/>
      <sheetName val="Lønnsats"/>
      <sheetName val="Sats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S39">
            <v>415613.68236666662</v>
          </cell>
          <cell r="T39">
            <v>0</v>
          </cell>
          <cell r="U39">
            <v>49873.64188399999</v>
          </cell>
          <cell r="V39">
            <v>20946.929591279997</v>
          </cell>
          <cell r="X39">
            <v>68587.229791714461</v>
          </cell>
          <cell r="Y39">
            <v>4000</v>
          </cell>
        </row>
      </sheetData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lise Slettebø Melhus" id="{23ED82DA-8402-4443-A952-5947284265E8}" userId="S::elisem@nms.no::8610c61b-fa93-4e02-94a5-c021ff71bba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19-11-07T15:05:15.43" personId="{23ED82DA-8402-4443-A952-5947284265E8}" id="{99718FC3-24BE-40F1-90F0-E5AEFEA2B5DD}">
    <text xml:space="preserve">Innkjøp av mat til måltider
</text>
  </threadedComment>
  <threadedComment ref="O21" dT="2019-11-07T15:04:53.76" personId="{23ED82DA-8402-4443-A952-5947284265E8}" id="{6E7B45A4-EB2A-4B94-A9DF-85F85249A6AE}">
    <text xml:space="preserve">Selvhushold 350kr
</text>
  </threadedComment>
  <threadedComment ref="G40" dT="2019-11-13T10:20:39.16" personId="{23ED82DA-8402-4443-A952-5947284265E8}" id="{D9B26577-975D-45AD-84BD-76D23BBB420C}">
    <text xml:space="preserve">For 2019 *1,035
</text>
  </threadedComment>
  <threadedComment ref="J62" dT="2019-11-07T15:09:39.82" personId="{23ED82DA-8402-4443-A952-5947284265E8}" id="{DBB83060-A9BF-4B9C-AA53-AB1D6D0B2184}">
    <text xml:space="preserve">Reise for leder til leirer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7762-6B67-45D6-91DD-2CAAB41EACDC}">
  <dimension ref="A1:O110"/>
  <sheetViews>
    <sheetView tabSelected="1" workbookViewId="0">
      <selection activeCell="E20" sqref="E20"/>
    </sheetView>
  </sheetViews>
  <sheetFormatPr baseColWidth="10" defaultColWidth="11.42578125" defaultRowHeight="12.75" x14ac:dyDescent="0.2"/>
  <cols>
    <col min="1" max="1" width="11.42578125" style="1"/>
    <col min="2" max="2" width="22.42578125" style="1" customWidth="1"/>
    <col min="3" max="3" width="14.140625" style="1" customWidth="1"/>
    <col min="4" max="4" width="13.85546875" style="1" customWidth="1"/>
    <col min="5" max="16384" width="11.42578125" style="1"/>
  </cols>
  <sheetData>
    <row r="1" spans="1:15" ht="18" x14ac:dyDescent="0.25">
      <c r="A1" s="58" t="s">
        <v>83</v>
      </c>
      <c r="B1" s="21"/>
      <c r="C1" s="21"/>
      <c r="D1" s="57"/>
      <c r="E1" s="56"/>
      <c r="F1" s="56"/>
      <c r="G1" s="56"/>
      <c r="H1" s="56"/>
      <c r="I1" s="56"/>
      <c r="J1" s="55"/>
      <c r="K1" s="56"/>
      <c r="L1" s="55"/>
      <c r="M1" s="55"/>
      <c r="N1" s="55"/>
      <c r="O1" s="55"/>
    </row>
    <row r="2" spans="1:15" x14ac:dyDescent="0.2">
      <c r="A2" s="53"/>
      <c r="B2" s="21"/>
      <c r="C2" s="21"/>
      <c r="D2" s="52"/>
      <c r="E2" s="56"/>
      <c r="F2" s="56"/>
      <c r="G2" s="56"/>
      <c r="H2" s="56"/>
      <c r="I2" s="56"/>
      <c r="J2" s="55"/>
      <c r="K2" s="56"/>
      <c r="L2" s="55"/>
      <c r="M2" s="55"/>
      <c r="N2" s="55"/>
      <c r="O2" s="54"/>
    </row>
    <row r="3" spans="1:15" ht="13.5" thickBot="1" x14ac:dyDescent="0.25">
      <c r="A3" s="53"/>
      <c r="B3" s="21"/>
      <c r="C3" s="21"/>
      <c r="D3" s="52"/>
      <c r="E3" s="51">
        <v>193000</v>
      </c>
      <c r="F3" s="51">
        <v>193001</v>
      </c>
      <c r="G3" s="51">
        <v>193002</v>
      </c>
      <c r="H3" s="51">
        <v>193003</v>
      </c>
      <c r="I3" s="51">
        <v>193004</v>
      </c>
      <c r="J3" s="50">
        <v>193037</v>
      </c>
      <c r="K3" s="50">
        <v>32101</v>
      </c>
      <c r="L3" s="50">
        <v>32102</v>
      </c>
      <c r="M3" s="50">
        <v>32103</v>
      </c>
      <c r="N3" s="50">
        <v>32104</v>
      </c>
      <c r="O3" s="50">
        <v>32105</v>
      </c>
    </row>
    <row r="4" spans="1:15" x14ac:dyDescent="0.2">
      <c r="A4" s="49" t="s">
        <v>82</v>
      </c>
      <c r="B4" s="48" t="s">
        <v>81</v>
      </c>
      <c r="C4" s="47" t="s">
        <v>80</v>
      </c>
      <c r="D4" s="46" t="s">
        <v>79</v>
      </c>
      <c r="E4" s="45" t="s">
        <v>78</v>
      </c>
      <c r="F4" s="45" t="s">
        <v>77</v>
      </c>
      <c r="G4" s="45" t="s">
        <v>76</v>
      </c>
      <c r="H4" s="45" t="s">
        <v>75</v>
      </c>
      <c r="I4" s="45" t="s">
        <v>74</v>
      </c>
      <c r="J4" s="45" t="s">
        <v>73</v>
      </c>
      <c r="K4" s="45" t="s">
        <v>72</v>
      </c>
      <c r="L4" s="45" t="s">
        <v>71</v>
      </c>
      <c r="M4" s="45" t="s">
        <v>70</v>
      </c>
      <c r="N4" s="45" t="s">
        <v>69</v>
      </c>
      <c r="O4" s="45" t="s">
        <v>68</v>
      </c>
    </row>
    <row r="5" spans="1:15" ht="13.5" thickBot="1" x14ac:dyDescent="0.25">
      <c r="A5" s="44"/>
      <c r="B5" s="43"/>
      <c r="C5" s="42"/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A6" s="39">
        <v>3330</v>
      </c>
      <c r="B6" s="38" t="s">
        <v>67</v>
      </c>
      <c r="C6" s="20">
        <v>0</v>
      </c>
      <c r="D6" s="12">
        <f>SUM(E6:O6)</f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3.5" thickBot="1" x14ac:dyDescent="0.25">
      <c r="A7" s="36">
        <v>3400</v>
      </c>
      <c r="B7" s="35" t="s">
        <v>66</v>
      </c>
      <c r="C7" s="20">
        <v>0</v>
      </c>
      <c r="D7" s="12">
        <f>SUM(E7:O7)</f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3.5" thickBot="1" x14ac:dyDescent="0.25">
      <c r="A8" s="28"/>
      <c r="B8" s="9" t="s">
        <v>65</v>
      </c>
      <c r="C8" s="8">
        <v>0</v>
      </c>
      <c r="D8" s="7">
        <f>SUM(D6+D7)</f>
        <v>0</v>
      </c>
      <c r="E8" s="6">
        <f>E6+E7</f>
        <v>0</v>
      </c>
      <c r="F8" s="6">
        <f>F6+F7</f>
        <v>0</v>
      </c>
      <c r="G8" s="6">
        <f>G6+G7</f>
        <v>0</v>
      </c>
      <c r="H8" s="6">
        <f>H6+H7</f>
        <v>0</v>
      </c>
      <c r="I8" s="6">
        <f>I6+I7</f>
        <v>0</v>
      </c>
      <c r="J8" s="6">
        <f>J6+J7</f>
        <v>0</v>
      </c>
      <c r="K8" s="6">
        <f>K6+K7</f>
        <v>0</v>
      </c>
      <c r="L8" s="6">
        <f>L6+L7</f>
        <v>0</v>
      </c>
      <c r="M8" s="6">
        <f>M6+M7</f>
        <v>0</v>
      </c>
      <c r="N8" s="6">
        <f>N6+N7</f>
        <v>0</v>
      </c>
      <c r="O8" s="6">
        <f>O6+O7</f>
        <v>0</v>
      </c>
    </row>
    <row r="9" spans="1:15" x14ac:dyDescent="0.2">
      <c r="A9" s="25">
        <v>3040</v>
      </c>
      <c r="B9" s="21" t="s">
        <v>64</v>
      </c>
      <c r="C9" s="20">
        <v>0</v>
      </c>
      <c r="D9" s="12">
        <f>SUM(E9:O9)</f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2">
      <c r="A10" s="22">
        <v>3100</v>
      </c>
      <c r="B10" s="21" t="s">
        <v>63</v>
      </c>
      <c r="C10" s="20">
        <v>0</v>
      </c>
      <c r="D10" s="12">
        <f>SUM(E10:O10)</f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">
      <c r="A11" s="25">
        <v>3200</v>
      </c>
      <c r="B11" s="21" t="s">
        <v>62</v>
      </c>
      <c r="C11" s="20">
        <v>0</v>
      </c>
      <c r="D11" s="12">
        <f>SUM(E11:O11)</f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">
      <c r="A12" s="26">
        <v>3201</v>
      </c>
      <c r="B12" s="21" t="s">
        <v>61</v>
      </c>
      <c r="C12" s="20">
        <v>0</v>
      </c>
      <c r="D12" s="12">
        <f>SUM(E12:O12)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">
      <c r="A13" s="22">
        <v>3204</v>
      </c>
      <c r="B13" s="21" t="s">
        <v>60</v>
      </c>
      <c r="C13" s="20">
        <v>0</v>
      </c>
      <c r="D13" s="12">
        <f>SUM(E13:O13)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">
      <c r="A14" s="22">
        <v>3206</v>
      </c>
      <c r="B14" s="21" t="s">
        <v>59</v>
      </c>
      <c r="C14" s="20">
        <v>-199187.49599999998</v>
      </c>
      <c r="D14" s="12">
        <f>SUM(E14:O14)</f>
        <v>-303050</v>
      </c>
      <c r="E14" s="18"/>
      <c r="F14" s="18"/>
      <c r="G14" s="18"/>
      <c r="H14" s="18"/>
      <c r="I14" s="18"/>
      <c r="J14" s="18"/>
      <c r="K14" s="18">
        <v>-78000</v>
      </c>
      <c r="L14" s="18">
        <v>-78000</v>
      </c>
      <c r="M14" s="18">
        <v>-59525</v>
      </c>
      <c r="N14" s="18">
        <v>-28000</v>
      </c>
      <c r="O14" s="18">
        <v>-59525</v>
      </c>
    </row>
    <row r="15" spans="1:15" ht="13.5" thickBot="1" x14ac:dyDescent="0.25">
      <c r="A15" s="22" t="s">
        <v>58</v>
      </c>
      <c r="B15" s="21" t="s">
        <v>57</v>
      </c>
      <c r="C15" s="20"/>
      <c r="D15" s="12">
        <f>SUM(E15:O15)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3.5" thickBot="1" x14ac:dyDescent="0.25">
      <c r="A16" s="28"/>
      <c r="B16" s="9" t="s">
        <v>56</v>
      </c>
      <c r="C16" s="8">
        <v>-199187.49599999998</v>
      </c>
      <c r="D16" s="7">
        <f>SUM(D9:D15)</f>
        <v>-303050</v>
      </c>
      <c r="E16" s="6">
        <f>SUM(E9:E15)</f>
        <v>0</v>
      </c>
      <c r="F16" s="6">
        <f>SUM(F9:F15)</f>
        <v>0</v>
      </c>
      <c r="G16" s="6">
        <f>SUM(G9:G15)</f>
        <v>0</v>
      </c>
      <c r="H16" s="6">
        <f>SUM(H9:H15)</f>
        <v>0</v>
      </c>
      <c r="I16" s="6">
        <f>SUM(I9:I15)</f>
        <v>0</v>
      </c>
      <c r="J16" s="6">
        <f>SUM(J9:J15)</f>
        <v>0</v>
      </c>
      <c r="K16" s="6">
        <f>SUM(K9:K15)</f>
        <v>-78000</v>
      </c>
      <c r="L16" s="6">
        <f>SUM(L9:L15)</f>
        <v>-78000</v>
      </c>
      <c r="M16" s="6">
        <f>SUM(M9:M15)</f>
        <v>-59525</v>
      </c>
      <c r="N16" s="6">
        <f>SUM(N9:N15)</f>
        <v>-28000</v>
      </c>
      <c r="O16" s="6">
        <f>SUM(O9:O15)</f>
        <v>-59525</v>
      </c>
    </row>
    <row r="17" spans="1:15" ht="13.5" thickBot="1" x14ac:dyDescent="0.25">
      <c r="A17" s="34"/>
      <c r="B17" s="21"/>
      <c r="C17" s="20"/>
      <c r="D17" s="3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3.5" thickBot="1" x14ac:dyDescent="0.25">
      <c r="A18" s="28"/>
      <c r="B18" s="32" t="s">
        <v>55</v>
      </c>
      <c r="C18" s="8">
        <v>-199187.49599999998</v>
      </c>
      <c r="D18" s="7">
        <f>D16+D8</f>
        <v>-303050</v>
      </c>
      <c r="E18" s="6">
        <f>E16+E8</f>
        <v>0</v>
      </c>
      <c r="F18" s="6">
        <f>F16+F8</f>
        <v>0</v>
      </c>
      <c r="G18" s="6">
        <f>G16+G8</f>
        <v>0</v>
      </c>
      <c r="H18" s="6">
        <f>H16+H8</f>
        <v>0</v>
      </c>
      <c r="I18" s="6">
        <f>I16+I8</f>
        <v>0</v>
      </c>
      <c r="J18" s="6">
        <f>J16+J8</f>
        <v>0</v>
      </c>
      <c r="K18" s="6">
        <f>K16+K8</f>
        <v>-78000</v>
      </c>
      <c r="L18" s="6">
        <f>L16+L8</f>
        <v>-78000</v>
      </c>
      <c r="M18" s="6">
        <f>M16+M8</f>
        <v>-59525</v>
      </c>
      <c r="N18" s="6">
        <f>N16+N8</f>
        <v>-28000</v>
      </c>
      <c r="O18" s="6">
        <f>O16+O8</f>
        <v>-59525</v>
      </c>
    </row>
    <row r="19" spans="1:15" x14ac:dyDescent="0.2">
      <c r="A19" s="25">
        <v>4503</v>
      </c>
      <c r="B19" s="21" t="s">
        <v>54</v>
      </c>
      <c r="C19" s="20">
        <v>11300</v>
      </c>
      <c r="D19" s="12">
        <f>SUM(E19:O19)</f>
        <v>11250</v>
      </c>
      <c r="E19" s="18"/>
      <c r="F19" s="18"/>
      <c r="G19" s="18"/>
      <c r="H19" s="18"/>
      <c r="I19" s="18"/>
      <c r="J19" s="18"/>
      <c r="K19" s="18">
        <v>3075</v>
      </c>
      <c r="L19" s="18">
        <v>3075</v>
      </c>
      <c r="M19" s="18">
        <v>2150</v>
      </c>
      <c r="N19" s="18">
        <v>800</v>
      </c>
      <c r="O19" s="18">
        <v>2150</v>
      </c>
    </row>
    <row r="20" spans="1:15" x14ac:dyDescent="0.2">
      <c r="A20" s="25">
        <v>4590</v>
      </c>
      <c r="B20" s="21" t="s">
        <v>53</v>
      </c>
      <c r="C20" s="20">
        <v>0</v>
      </c>
      <c r="D20" s="12">
        <f>SUM(E20:O20)</f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3.5" thickBot="1" x14ac:dyDescent="0.25">
      <c r="A21" s="25">
        <v>4501</v>
      </c>
      <c r="B21" s="21" t="s">
        <v>52</v>
      </c>
      <c r="C21" s="20">
        <v>246250.5</v>
      </c>
      <c r="D21" s="12">
        <f>SUM(E21:O21)</f>
        <v>444450</v>
      </c>
      <c r="E21" s="18"/>
      <c r="F21" s="18"/>
      <c r="G21" s="18"/>
      <c r="H21" s="18"/>
      <c r="I21" s="18"/>
      <c r="J21" s="18"/>
      <c r="K21" s="18">
        <v>139200</v>
      </c>
      <c r="L21" s="18">
        <v>139200</v>
      </c>
      <c r="M21" s="18">
        <v>57375</v>
      </c>
      <c r="N21" s="18">
        <v>51300</v>
      </c>
      <c r="O21" s="18">
        <v>57375</v>
      </c>
    </row>
    <row r="22" spans="1:15" ht="13.5" thickBot="1" x14ac:dyDescent="0.25">
      <c r="A22" s="28"/>
      <c r="B22" s="9" t="s">
        <v>51</v>
      </c>
      <c r="C22" s="8">
        <v>257550.5</v>
      </c>
      <c r="D22" s="7">
        <f>SUM(D19:D21)</f>
        <v>455700</v>
      </c>
      <c r="E22" s="6">
        <f>SUM(E19:E21)</f>
        <v>0</v>
      </c>
      <c r="F22" s="6">
        <f>SUM(F19:F21)</f>
        <v>0</v>
      </c>
      <c r="G22" s="6">
        <f>SUM(G19:G21)</f>
        <v>0</v>
      </c>
      <c r="H22" s="6">
        <f>SUM(H19:H21)</f>
        <v>0</v>
      </c>
      <c r="I22" s="6">
        <f>SUM(I19:I21)</f>
        <v>0</v>
      </c>
      <c r="J22" s="6">
        <f>SUM(J19:J21)</f>
        <v>0</v>
      </c>
      <c r="K22" s="6">
        <f>SUM(K19:K21)</f>
        <v>142275</v>
      </c>
      <c r="L22" s="6">
        <f>SUM(L19:L21)</f>
        <v>142275</v>
      </c>
      <c r="M22" s="6">
        <f>SUM(M19:M21)</f>
        <v>59525</v>
      </c>
      <c r="N22" s="6">
        <f>SUM(N19:N21)</f>
        <v>52100</v>
      </c>
      <c r="O22" s="6">
        <f>SUM(O19:O21)</f>
        <v>59525</v>
      </c>
    </row>
    <row r="23" spans="1:15" x14ac:dyDescent="0.2">
      <c r="A23" s="31">
        <v>5000</v>
      </c>
      <c r="B23" s="29" t="s">
        <v>50</v>
      </c>
      <c r="C23" s="20">
        <v>228355.88333333333</v>
      </c>
      <c r="D23" s="12">
        <f>SUM(E23:O23)+[1]Lønnsoversikt!S39+[1]Lønnsoversikt!T39</f>
        <v>415613.68236666662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x14ac:dyDescent="0.2">
      <c r="A24" s="22">
        <v>5020</v>
      </c>
      <c r="B24" s="21" t="s">
        <v>49</v>
      </c>
      <c r="C24" s="20">
        <v>27402.705999999998</v>
      </c>
      <c r="D24" s="12">
        <f>SUM(E24:O24)+[1]Lønnsoversikt!U39</f>
        <v>49873.64188399999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2">
      <c r="A25" s="25">
        <v>5180</v>
      </c>
      <c r="B25" s="21" t="s">
        <v>48</v>
      </c>
      <c r="C25" s="20">
        <v>0</v>
      </c>
      <c r="D25" s="12">
        <f>SUM(E25:O25)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">
      <c r="A26" s="22">
        <v>5210</v>
      </c>
      <c r="B26" s="21" t="s">
        <v>47</v>
      </c>
      <c r="C26" s="20">
        <v>0</v>
      </c>
      <c r="D26" s="12">
        <f>SUM(E26:O26)</f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2">
      <c r="A27" s="22">
        <v>5290</v>
      </c>
      <c r="B27" s="21" t="s">
        <v>46</v>
      </c>
      <c r="C27" s="20">
        <v>0</v>
      </c>
      <c r="D27" s="12">
        <f>SUM(E27:O27)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2">
      <c r="A28" s="22">
        <v>5400</v>
      </c>
      <c r="B28" s="21" t="s">
        <v>45</v>
      </c>
      <c r="C28" s="20">
        <v>38189.616800663993</v>
      </c>
      <c r="D28" s="12">
        <f>SUM(E28:O28)+[1]Lønnsoversikt!X39</f>
        <v>68587.229791714461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x14ac:dyDescent="0.2">
      <c r="A29" s="22">
        <v>5401</v>
      </c>
      <c r="B29" s="21" t="s">
        <v>44</v>
      </c>
      <c r="C29" s="20">
        <v>0</v>
      </c>
      <c r="D29" s="12">
        <f>SUM(E29:O29)</f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">
      <c r="A30" s="22">
        <v>5420</v>
      </c>
      <c r="B30" s="21" t="s">
        <v>43</v>
      </c>
      <c r="C30" s="20">
        <v>15089.756770666667</v>
      </c>
      <c r="D30" s="12">
        <f>SUM(E30:O30)+[1]Lønnsoversikt!V39</f>
        <v>20946.929591279997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">
      <c r="A31" s="22">
        <v>5800</v>
      </c>
      <c r="B31" s="21" t="s">
        <v>42</v>
      </c>
      <c r="C31" s="20">
        <v>0</v>
      </c>
      <c r="D31" s="12">
        <f>SUM(E31:O31)</f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">
      <c r="A32" s="25">
        <v>5920</v>
      </c>
      <c r="B32" s="21" t="s">
        <v>41</v>
      </c>
      <c r="C32" s="20">
        <v>4000</v>
      </c>
      <c r="D32" s="12">
        <f>SUM(E32:O32)+[1]Lønnsoversikt!Y39</f>
        <v>4000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">
      <c r="A33" s="22">
        <v>5970</v>
      </c>
      <c r="B33" s="21" t="s">
        <v>40</v>
      </c>
      <c r="C33" s="20">
        <v>0</v>
      </c>
      <c r="D33" s="12">
        <f>SUM(E33:O33)</f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">
      <c r="A34" s="22">
        <v>5990</v>
      </c>
      <c r="B34" s="21" t="s">
        <v>39</v>
      </c>
      <c r="C34" s="20">
        <v>0</v>
      </c>
      <c r="D34" s="12">
        <f>SUM(E34:O34)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3.5" thickBot="1" x14ac:dyDescent="0.25">
      <c r="A35" s="22">
        <v>5992</v>
      </c>
      <c r="B35" s="21" t="s">
        <v>38</v>
      </c>
      <c r="C35" s="20">
        <v>0</v>
      </c>
      <c r="D35" s="12">
        <f>SUM(E35:O35)</f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3.5" thickBot="1" x14ac:dyDescent="0.25">
      <c r="A36" s="28"/>
      <c r="B36" s="9" t="s">
        <v>37</v>
      </c>
      <c r="C36" s="8">
        <v>313038</v>
      </c>
      <c r="D36" s="7">
        <f>SUM(D23:D35)</f>
        <v>559021.48363366094</v>
      </c>
      <c r="E36" s="6">
        <f>SUM(E23:E35)</f>
        <v>0</v>
      </c>
      <c r="F36" s="6">
        <f>SUM(F23:F35)</f>
        <v>0</v>
      </c>
      <c r="G36" s="6">
        <f>SUM(G23:G35)</f>
        <v>0</v>
      </c>
      <c r="H36" s="6">
        <f>SUM(H23:H35)</f>
        <v>0</v>
      </c>
      <c r="I36" s="6">
        <f>SUM(I23:I35)</f>
        <v>0</v>
      </c>
      <c r="J36" s="6">
        <f>SUM(J23:J35)</f>
        <v>0</v>
      </c>
      <c r="K36" s="6">
        <f>SUM(K23:K35)</f>
        <v>0</v>
      </c>
      <c r="L36" s="6">
        <f>SUM(L23:L35)</f>
        <v>0</v>
      </c>
      <c r="M36" s="6">
        <f>SUM(M23:M35)</f>
        <v>0</v>
      </c>
      <c r="N36" s="6">
        <f>SUM(N23:N35)</f>
        <v>0</v>
      </c>
      <c r="O36" s="6">
        <f>SUM(O23:O35)</f>
        <v>0</v>
      </c>
    </row>
    <row r="37" spans="1:15" x14ac:dyDescent="0.2">
      <c r="A37" s="30">
        <v>6040</v>
      </c>
      <c r="B37" s="29" t="s">
        <v>36</v>
      </c>
      <c r="C37" s="20">
        <v>0</v>
      </c>
      <c r="D37" s="12">
        <f>SUM(E37:O37)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3.5" thickBot="1" x14ac:dyDescent="0.25">
      <c r="A38" s="22">
        <v>6010</v>
      </c>
      <c r="B38" s="21" t="s">
        <v>35</v>
      </c>
      <c r="C38" s="20">
        <v>0</v>
      </c>
      <c r="D38" s="12">
        <f>SUM(E38:O38)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3.5" thickBot="1" x14ac:dyDescent="0.25">
      <c r="A39" s="28"/>
      <c r="B39" s="9" t="s">
        <v>34</v>
      </c>
      <c r="C39" s="8">
        <v>0</v>
      </c>
      <c r="D39" s="7">
        <f>SUM(D37:D38)</f>
        <v>0</v>
      </c>
      <c r="E39" s="6">
        <f>SUM(E37:E38)</f>
        <v>0</v>
      </c>
      <c r="F39" s="6">
        <f>SUM(F37:F38)</f>
        <v>0</v>
      </c>
      <c r="G39" s="6">
        <f>SUM(G37:G38)</f>
        <v>0</v>
      </c>
      <c r="H39" s="6">
        <f>SUM(H37:H38)</f>
        <v>0</v>
      </c>
      <c r="I39" s="6">
        <f>SUM(I37:I38)</f>
        <v>0</v>
      </c>
      <c r="J39" s="6">
        <f>SUM(J37:J38)</f>
        <v>0</v>
      </c>
      <c r="K39" s="6">
        <f>SUM(K37:K38)</f>
        <v>0</v>
      </c>
      <c r="L39" s="6">
        <f>SUM(L37:L38)</f>
        <v>0</v>
      </c>
      <c r="M39" s="6">
        <f>SUM(M37:M38)</f>
        <v>0</v>
      </c>
      <c r="N39" s="6">
        <f>SUM(N37:N38)</f>
        <v>0</v>
      </c>
      <c r="O39" s="6">
        <f>SUM(O37:O38)</f>
        <v>0</v>
      </c>
    </row>
    <row r="40" spans="1:15" x14ac:dyDescent="0.2">
      <c r="A40" s="25">
        <v>6300</v>
      </c>
      <c r="B40" s="23" t="s">
        <v>33</v>
      </c>
      <c r="C40" s="20">
        <v>38700</v>
      </c>
      <c r="D40" s="12">
        <f>SUM(E40:O40)</f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">
      <c r="A41" s="22">
        <v>6340</v>
      </c>
      <c r="B41" s="21" t="s">
        <v>32</v>
      </c>
      <c r="C41" s="20">
        <v>0</v>
      </c>
      <c r="D41" s="12">
        <f>SUM(E41:O41)</f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">
      <c r="A42" s="22">
        <v>6360</v>
      </c>
      <c r="B42" s="21" t="s">
        <v>31</v>
      </c>
      <c r="C42" s="20">
        <v>0</v>
      </c>
      <c r="D42" s="12">
        <f>SUM(E42:O42)</f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x14ac:dyDescent="0.2">
      <c r="A43" s="22">
        <v>6390</v>
      </c>
      <c r="B43" s="21" t="s">
        <v>30</v>
      </c>
      <c r="C43" s="20">
        <v>0</v>
      </c>
      <c r="D43" s="12">
        <f>SUM(E43:O43)</f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x14ac:dyDescent="0.2">
      <c r="A44" s="22">
        <v>6430</v>
      </c>
      <c r="B44" s="21" t="s">
        <v>29</v>
      </c>
      <c r="C44" s="20">
        <v>0</v>
      </c>
      <c r="D44" s="12">
        <f>SUM(E44:O44)</f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">
      <c r="A45" s="22">
        <v>6440</v>
      </c>
      <c r="B45" s="21" t="s">
        <v>28</v>
      </c>
      <c r="C45" s="20">
        <v>0</v>
      </c>
      <c r="D45" s="12">
        <f>SUM(E45:O45)</f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">
      <c r="A46" s="22">
        <v>6490</v>
      </c>
      <c r="B46" s="21" t="s">
        <v>27</v>
      </c>
      <c r="C46" s="20">
        <v>0</v>
      </c>
      <c r="D46" s="12">
        <f>SUM(E46:O46)</f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">
      <c r="A47" s="22">
        <v>6551</v>
      </c>
      <c r="B47" s="21" t="s">
        <v>26</v>
      </c>
      <c r="C47" s="20">
        <v>0</v>
      </c>
      <c r="D47" s="12">
        <f>SUM(E47:O47)</f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x14ac:dyDescent="0.2">
      <c r="A48" s="26">
        <v>6560</v>
      </c>
      <c r="B48" s="21" t="s">
        <v>25</v>
      </c>
      <c r="C48" s="20">
        <v>2000</v>
      </c>
      <c r="D48" s="12">
        <f>SUM(E48:O48)</f>
        <v>2000</v>
      </c>
      <c r="E48" s="18"/>
      <c r="F48" s="18"/>
      <c r="G48" s="18"/>
      <c r="H48" s="18"/>
      <c r="I48" s="18"/>
      <c r="J48" s="18">
        <v>2000</v>
      </c>
      <c r="K48" s="18"/>
      <c r="L48" s="18"/>
      <c r="M48" s="18"/>
      <c r="N48" s="18"/>
      <c r="O48" s="18"/>
    </row>
    <row r="49" spans="1:15" x14ac:dyDescent="0.2">
      <c r="A49" s="22">
        <v>6690</v>
      </c>
      <c r="B49" s="21" t="s">
        <v>24</v>
      </c>
      <c r="C49" s="20">
        <v>0</v>
      </c>
      <c r="D49" s="12">
        <f>SUM(E49:O49)</f>
        <v>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2">
      <c r="A50" s="22">
        <v>6701</v>
      </c>
      <c r="B50" s="21" t="s">
        <v>23</v>
      </c>
      <c r="C50" s="20">
        <v>0</v>
      </c>
      <c r="D50" s="12">
        <f>SUM(E50:O50)</f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25">
        <v>6705</v>
      </c>
      <c r="B51" s="21" t="s">
        <v>22</v>
      </c>
      <c r="C51" s="20">
        <v>0</v>
      </c>
      <c r="D51" s="12">
        <f>SUM(E51:O51)</f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2">
      <c r="A52" s="25">
        <v>6790</v>
      </c>
      <c r="B52" s="21" t="s">
        <v>21</v>
      </c>
      <c r="C52" s="20">
        <v>0</v>
      </c>
      <c r="D52" s="12">
        <f>SUM(E52:O52)</f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">
      <c r="A53" s="26">
        <v>6800</v>
      </c>
      <c r="B53" s="21" t="s">
        <v>20</v>
      </c>
      <c r="C53" s="20">
        <v>0</v>
      </c>
      <c r="D53" s="12">
        <f>SUM(E53:O53)</f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">
      <c r="A54" s="26">
        <v>6820</v>
      </c>
      <c r="B54" s="21" t="s">
        <v>19</v>
      </c>
      <c r="C54" s="20">
        <v>0</v>
      </c>
      <c r="D54" s="12">
        <f>SUM(E54:O54)</f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2">
      <c r="A55" s="26">
        <v>6840</v>
      </c>
      <c r="B55" s="21" t="s">
        <v>18</v>
      </c>
      <c r="C55" s="20">
        <v>0</v>
      </c>
      <c r="D55" s="12">
        <f>SUM(E55:O55)</f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2">
      <c r="A56" s="27">
        <v>6860</v>
      </c>
      <c r="B56" s="21" t="s">
        <v>17</v>
      </c>
      <c r="C56" s="20">
        <v>4500</v>
      </c>
      <c r="D56" s="12">
        <f>SUM(E56:O56)</f>
        <v>4500</v>
      </c>
      <c r="E56" s="18"/>
      <c r="F56" s="18"/>
      <c r="G56" s="18"/>
      <c r="H56" s="18">
        <v>3000</v>
      </c>
      <c r="I56" s="18">
        <v>1500</v>
      </c>
      <c r="J56" s="18"/>
      <c r="K56" s="18"/>
      <c r="L56" s="18"/>
      <c r="M56" s="18"/>
      <c r="N56" s="18"/>
      <c r="O56" s="18"/>
    </row>
    <row r="57" spans="1:15" x14ac:dyDescent="0.2">
      <c r="A57" s="26">
        <v>6890</v>
      </c>
      <c r="B57" s="21" t="s">
        <v>16</v>
      </c>
      <c r="C57" s="20">
        <v>500</v>
      </c>
      <c r="D57" s="12">
        <f>SUM(E57:O57)</f>
        <v>2000</v>
      </c>
      <c r="E57" s="18"/>
      <c r="F57" s="18"/>
      <c r="G57" s="18">
        <v>2000</v>
      </c>
      <c r="H57" s="18"/>
      <c r="I57" s="18"/>
      <c r="J57" s="18"/>
      <c r="K57" s="18"/>
      <c r="L57" s="18"/>
      <c r="M57" s="18"/>
      <c r="N57" s="18"/>
      <c r="O57" s="18"/>
    </row>
    <row r="58" spans="1:15" x14ac:dyDescent="0.2">
      <c r="A58" s="22">
        <v>6900</v>
      </c>
      <c r="B58" s="21" t="s">
        <v>15</v>
      </c>
      <c r="C58" s="20">
        <v>0</v>
      </c>
      <c r="D58" s="12">
        <f>SUM(E58:O58)</f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2">
      <c r="A59" s="22">
        <v>6940</v>
      </c>
      <c r="B59" s="21" t="s">
        <v>14</v>
      </c>
      <c r="C59" s="20">
        <v>6000</v>
      </c>
      <c r="D59" s="12">
        <f>SUM(E59:O59)</f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2">
      <c r="A60" s="22">
        <v>7090</v>
      </c>
      <c r="B60" s="21" t="s">
        <v>13</v>
      </c>
      <c r="C60" s="20">
        <v>0</v>
      </c>
      <c r="D60" s="12">
        <f>SUM(E60:O60)</f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">
      <c r="A61" s="22">
        <v>7100</v>
      </c>
      <c r="B61" s="21" t="s">
        <v>12</v>
      </c>
      <c r="C61" s="20">
        <v>0</v>
      </c>
      <c r="D61" s="12">
        <f>SUM(E61:O61)</f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">
      <c r="A62" s="25">
        <v>7140</v>
      </c>
      <c r="B62" s="21" t="s">
        <v>11</v>
      </c>
      <c r="C62" s="20">
        <v>17000</v>
      </c>
      <c r="D62" s="12">
        <f>SUM(E62:O62)</f>
        <v>23000</v>
      </c>
      <c r="E62" s="18">
        <v>2000</v>
      </c>
      <c r="F62" s="18">
        <v>2000</v>
      </c>
      <c r="G62" s="18"/>
      <c r="H62" s="18">
        <v>6000</v>
      </c>
      <c r="I62" s="18">
        <v>1000</v>
      </c>
      <c r="J62" s="18">
        <v>12000</v>
      </c>
      <c r="K62" s="18"/>
      <c r="L62" s="18"/>
      <c r="M62" s="18"/>
      <c r="N62" s="18"/>
      <c r="O62" s="18"/>
    </row>
    <row r="63" spans="1:15" x14ac:dyDescent="0.2">
      <c r="A63" s="22">
        <v>7320</v>
      </c>
      <c r="B63" s="21" t="s">
        <v>10</v>
      </c>
      <c r="C63" s="20">
        <v>0</v>
      </c>
      <c r="D63" s="12">
        <f>SUM(E63:O63)</f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2">
      <c r="A64" s="22">
        <v>7400</v>
      </c>
      <c r="B64" s="21" t="s">
        <v>9</v>
      </c>
      <c r="C64" s="20">
        <v>0</v>
      </c>
      <c r="D64" s="12">
        <f>SUM(E64:O64)</f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2">
      <c r="A65" s="22">
        <v>7410</v>
      </c>
      <c r="B65" s="21" t="s">
        <v>8</v>
      </c>
      <c r="C65" s="20">
        <v>0</v>
      </c>
      <c r="D65" s="12">
        <f>SUM(E65:O65)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2">
      <c r="A66" s="24">
        <v>7500</v>
      </c>
      <c r="B66" s="23" t="s">
        <v>7</v>
      </c>
      <c r="C66" s="20">
        <v>0</v>
      </c>
      <c r="D66" s="12">
        <f>SUM(E66:O66)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">
      <c r="A67" s="22">
        <v>7770</v>
      </c>
      <c r="B67" s="21" t="s">
        <v>6</v>
      </c>
      <c r="C67" s="20">
        <v>0</v>
      </c>
      <c r="D67" s="12">
        <f>SUM(E67:O67)</f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3.5" thickBot="1" x14ac:dyDescent="0.25">
      <c r="A68" s="22">
        <v>7790</v>
      </c>
      <c r="B68" s="21" t="s">
        <v>5</v>
      </c>
      <c r="C68" s="20">
        <v>0</v>
      </c>
      <c r="D68" s="19">
        <f>SUM(E68:O68)</f>
        <v>10000</v>
      </c>
      <c r="E68" s="18"/>
      <c r="F68" s="18"/>
      <c r="G68" s="18"/>
      <c r="H68" s="18"/>
      <c r="I68" s="18"/>
      <c r="J68" s="18"/>
      <c r="K68" s="18">
        <v>5000</v>
      </c>
      <c r="L68" s="18">
        <v>5000</v>
      </c>
      <c r="M68" s="18"/>
      <c r="N68" s="18"/>
      <c r="O68" s="18"/>
    </row>
    <row r="69" spans="1:15" ht="13.5" thickBot="1" x14ac:dyDescent="0.25">
      <c r="A69" s="10"/>
      <c r="B69" s="9" t="s">
        <v>4</v>
      </c>
      <c r="C69" s="8">
        <v>68700</v>
      </c>
      <c r="D69" s="7">
        <f>SUM(D40:D68)</f>
        <v>41500</v>
      </c>
      <c r="E69" s="6">
        <f>SUM(E40:E68)</f>
        <v>2000</v>
      </c>
      <c r="F69" s="6">
        <f>SUM(F40:F68)</f>
        <v>2000</v>
      </c>
      <c r="G69" s="6">
        <f>SUM(G40:G68)</f>
        <v>2000</v>
      </c>
      <c r="H69" s="6">
        <f>SUM(H40:H68)</f>
        <v>9000</v>
      </c>
      <c r="I69" s="6">
        <f>SUM(I40:I68)</f>
        <v>2500</v>
      </c>
      <c r="J69" s="6">
        <f>SUM(J40:J68)</f>
        <v>14000</v>
      </c>
      <c r="K69" s="6">
        <f>SUM(K40:K68)</f>
        <v>5000</v>
      </c>
      <c r="L69" s="6">
        <f>SUM(L40:L68)</f>
        <v>5000</v>
      </c>
      <c r="M69" s="6">
        <f>SUM(M40:M68)</f>
        <v>0</v>
      </c>
      <c r="N69" s="6">
        <f>SUM(N40:N68)</f>
        <v>0</v>
      </c>
      <c r="O69" s="6">
        <f>SUM(O40:O68)</f>
        <v>0</v>
      </c>
    </row>
    <row r="70" spans="1:15" ht="13.5" thickBot="1" x14ac:dyDescent="0.25">
      <c r="A70" s="17"/>
      <c r="B70" s="16"/>
      <c r="C70" s="13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3.5" thickBot="1" x14ac:dyDescent="0.25">
      <c r="A71" s="10"/>
      <c r="B71" s="9" t="s">
        <v>3</v>
      </c>
      <c r="C71" s="8">
        <v>639288</v>
      </c>
      <c r="D71" s="7">
        <f>D69+D39+D36+D22</f>
        <v>1056221.4836336609</v>
      </c>
      <c r="E71" s="6">
        <f>E69+E39+E36+E22</f>
        <v>2000</v>
      </c>
      <c r="F71" s="6">
        <f>F69+F39+F36+F22</f>
        <v>2000</v>
      </c>
      <c r="G71" s="6">
        <f>G69+G39+G36+G22</f>
        <v>2000</v>
      </c>
      <c r="H71" s="6">
        <f>H69+H39+H36+H22</f>
        <v>9000</v>
      </c>
      <c r="I71" s="6">
        <f>I69+I39+I36+I22</f>
        <v>2500</v>
      </c>
      <c r="J71" s="6">
        <f>J69+J39+J36+J22</f>
        <v>14000</v>
      </c>
      <c r="K71" s="6">
        <f>K69+K39+K36+K22</f>
        <v>147275</v>
      </c>
      <c r="L71" s="6">
        <f>L69+L39+L36+L22</f>
        <v>147275</v>
      </c>
      <c r="M71" s="6">
        <f>M69+M39+M36+M22</f>
        <v>59525</v>
      </c>
      <c r="N71" s="6">
        <f>N69+N39+N36+N22</f>
        <v>52100</v>
      </c>
      <c r="O71" s="6">
        <f>O69+O39+O36+O22</f>
        <v>59525</v>
      </c>
    </row>
    <row r="72" spans="1:15" ht="13.5" thickBot="1" x14ac:dyDescent="0.25">
      <c r="A72" s="15"/>
      <c r="B72" s="14"/>
      <c r="C72" s="13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3.5" thickBot="1" x14ac:dyDescent="0.25">
      <c r="A73" s="10"/>
      <c r="B73" s="9" t="s">
        <v>2</v>
      </c>
      <c r="C73" s="8">
        <v>440101</v>
      </c>
      <c r="D73" s="7">
        <f>D18+D71</f>
        <v>753171.48363366094</v>
      </c>
      <c r="E73" s="6">
        <f>E18+E71</f>
        <v>2000</v>
      </c>
      <c r="F73" s="6">
        <f>F18+F71</f>
        <v>2000</v>
      </c>
      <c r="G73" s="6">
        <f>G18+G71</f>
        <v>2000</v>
      </c>
      <c r="H73" s="6">
        <f>H18+H71</f>
        <v>9000</v>
      </c>
      <c r="I73" s="6">
        <f>I18+I71</f>
        <v>2500</v>
      </c>
      <c r="J73" s="6">
        <f>J18+J71</f>
        <v>14000</v>
      </c>
      <c r="K73" s="6">
        <f>K18+K71</f>
        <v>69275</v>
      </c>
      <c r="L73" s="6">
        <f>L18+L71</f>
        <v>69275</v>
      </c>
      <c r="M73" s="6">
        <f>M18+M71</f>
        <v>0</v>
      </c>
      <c r="N73" s="6">
        <f>N18+N71</f>
        <v>24100</v>
      </c>
      <c r="O73" s="6">
        <f>O18+O71</f>
        <v>0</v>
      </c>
    </row>
    <row r="74" spans="1:15" x14ac:dyDescent="0.2">
      <c r="A74" s="2"/>
      <c r="B74" s="4"/>
      <c r="C74" s="4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">
      <c r="A75" s="2"/>
      <c r="B75" s="4"/>
      <c r="C75" s="4"/>
      <c r="D75" s="3" t="s">
        <v>1</v>
      </c>
      <c r="E75" s="2"/>
      <c r="F75" s="2"/>
      <c r="G75" s="2"/>
      <c r="H75" s="2"/>
      <c r="I75" s="2"/>
      <c r="J75" s="2"/>
      <c r="K75" s="2">
        <v>60</v>
      </c>
      <c r="L75" s="2">
        <v>50</v>
      </c>
      <c r="M75" s="2">
        <v>15</v>
      </c>
      <c r="N75" s="2">
        <v>60</v>
      </c>
      <c r="O75" s="2">
        <v>80</v>
      </c>
    </row>
    <row r="76" spans="1:15" x14ac:dyDescent="0.2">
      <c r="A76" s="2"/>
      <c r="B76" s="4"/>
      <c r="C76" s="4"/>
      <c r="D76" s="3" t="s">
        <v>0</v>
      </c>
      <c r="E76" s="2"/>
      <c r="F76" s="2"/>
      <c r="G76" s="2"/>
      <c r="H76" s="2"/>
      <c r="I76" s="2"/>
      <c r="J76" s="2"/>
      <c r="K76" s="2">
        <v>15</v>
      </c>
      <c r="L76" s="2">
        <v>10</v>
      </c>
      <c r="M76" s="2">
        <v>5</v>
      </c>
      <c r="N76" s="2">
        <v>10</v>
      </c>
      <c r="O76" s="2">
        <v>15</v>
      </c>
    </row>
    <row r="77" spans="1:15" x14ac:dyDescent="0.2">
      <c r="A77" s="2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">
      <c r="A78" s="2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">
      <c r="A79" s="2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">
      <c r="A80" s="2"/>
      <c r="B80" s="4"/>
      <c r="C80" s="4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">
      <c r="A81" s="2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">
      <c r="A82" s="2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">
      <c r="A83" s="2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">
      <c r="A84" s="2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">
      <c r="A85" s="2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">
      <c r="A86" s="2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">
      <c r="A87" s="2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">
      <c r="A88" s="2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">
      <c r="A89" s="2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">
      <c r="A90" s="2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">
      <c r="A91" s="2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2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2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2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2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">
      <c r="A96" s="2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">
      <c r="A97" s="2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">
      <c r="A98" s="2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">
      <c r="A99" s="2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">
      <c r="A100" s="2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">
      <c r="A104" s="2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">
      <c r="A105" s="2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">
      <c r="A106" s="2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">
      <c r="A107" s="2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">
      <c r="A108" s="2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">
      <c r="A109" s="2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">
      <c r="A110" s="2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</sheetData>
  <mergeCells count="15">
    <mergeCell ref="K4:K5"/>
    <mergeCell ref="L4:L5"/>
    <mergeCell ref="M4:M5"/>
    <mergeCell ref="N4:N5"/>
    <mergeCell ref="O4:O5"/>
    <mergeCell ref="J4:J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HedOpp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Berg</dc:creator>
  <cp:lastModifiedBy>Petter Berg</cp:lastModifiedBy>
  <dcterms:created xsi:type="dcterms:W3CDTF">2021-03-04T07:58:05Z</dcterms:created>
  <dcterms:modified xsi:type="dcterms:W3CDTF">2021-03-04T07:59:13Z</dcterms:modified>
</cp:coreProperties>
</file>